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15" yWindow="-15" windowWidth="19440" windowHeight="8505" tabRatio="766" firstSheet="4" activeTab="4"/>
  </bookViews>
  <sheets>
    <sheet name="modList07" sheetId="582" state="veryHidden" r:id="rId1"/>
    <sheet name="modList05" sheetId="583"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3.5.1" sheetId="569" r:id="rId8"/>
    <sheet name="Форма 3.5.1" sheetId="571" r:id="rId9"/>
    <sheet name="Форма 1.0.1 | Форма 3.5.2" sheetId="584" state="veryHidden" r:id="rId10"/>
    <sheet name="Форма 3.5.2" sheetId="572" state="veryHidden" r:id="rId11"/>
    <sheet name="Форма 1.0.1 | Форма 3.6" sheetId="585" r:id="rId12"/>
    <sheet name="Форма 3.6" sheetId="574" r:id="rId13"/>
    <sheet name="Форма 1.0.1 | Форма 3.7" sheetId="586" state="veryHidden" r:id="rId14"/>
    <sheet name="Форма 3.7"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3.5.1'!$D$12:$I$57</definedName>
    <definedName name="checkCell_List05">'Форма 3.5.2'!$D$11:$S$20</definedName>
    <definedName name="checkCell_List06">'Форма 3.7'!$F$11:$K$78</definedName>
    <definedName name="checkCell_List08">'Форма 3.6'!$G$11:$I$34</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3.7'!$K$19</definedName>
    <definedName name="end_row_5">'Форма 3.7'!$78:$78</definedName>
    <definedName name="end_row1">'Форма 3.7'!$A$26</definedName>
    <definedName name="end_row2">'Форма 3.7'!$A$58</definedName>
    <definedName name="et_Comm">et_union_hor!$5:$5</definedName>
    <definedName name="et_hor_List01_2">'Форма 3.5.1'!$2:$2</definedName>
    <definedName name="et_hor_List01_4">'Форма 3.5.1'!$4:$4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3.7'!$20:$22</definedName>
    <definedName name="et_List06_2">'Форма 3.7'!$58:$60</definedName>
    <definedName name="et_List06_3">'Форма 3.7'!$68:$72</definedName>
    <definedName name="et_List06_4">'Форма 3.7'!$21:$21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3.5.1'!$G:$G</definedName>
    <definedName name="et_ver_List08_1">'Форма 3.6'!$G:$G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3.5.1'!$G$64:$I$64</definedName>
    <definedName name="List_05_vs_fact">'Форма 3.5.2'!$AE$11:$AE$20</definedName>
    <definedName name="LIST_MR_MO_OKTMO">REESTR_MO!$A$2:$D$268</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3.5.1'!$G$41:$I$44</definedName>
    <definedName name="List01_CheckC">'Форма 3.5.1'!$E$16:$H$57</definedName>
    <definedName name="List01_costs_OPS">'Форма 3.5.1'!$G$36:$H$36</definedName>
    <definedName name="List01_costs_OPS_22">'Форма 3.5.1'!$G$36</definedName>
    <definedName name="List01_costs_PH">'Форма 3.5.1'!$G$38:$H$38</definedName>
    <definedName name="List01_costs_PH_22">'Форма 3.5.1'!$G$38</definedName>
    <definedName name="List01_flag_index_1">'Форма 3.5.1'!$G$37:$H$37</definedName>
    <definedName name="List01_flag_index_2">'Форма 3.5.1'!$G$39:$H$39</definedName>
    <definedName name="List01_Name">'Форма 3.5.1'!$G$13:$I$13</definedName>
    <definedName name="List01_Num">'Форма 3.5.1'!$G$7:$I$7</definedName>
    <definedName name="List01_NumberColumns">'Форма 3.5.1'!$G$11:$H$11</definedName>
    <definedName name="List01_p1">'Форма 3.5.1'!$G$17:$H$17</definedName>
    <definedName name="List01_p1_minus_p3">'Форма 3.5.1'!$G$17,'Форма 3.5.1'!$G$18</definedName>
    <definedName name="List01_p2_14">'Форма 3.5.1'!$I$36</definedName>
    <definedName name="List01_p3">'Форма 3.5.1'!$G$18:$H$18</definedName>
    <definedName name="List01_p3_10_check">'Форма 3.5.1'!$K$37</definedName>
    <definedName name="List01_p3_11_check">'Форма 3.5.1'!$K$39</definedName>
    <definedName name="List01_p4">'Форма 3.5.1'!$G$52:$H$52</definedName>
    <definedName name="List01_revenue_from_activity_80_flag">'Форма 3.5.1'!$G$53:$I$53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3.5.2'!$Q$13</definedName>
    <definedName name="List05_costs_PH_22">'Форма 3.5.2'!$Q$16</definedName>
    <definedName name="List05_flagFXD">'Форма 3.5.2'!$V:$V</definedName>
    <definedName name="List05_Provider_cells">'Форма 3.5.2'!$AG$10:$AG$20</definedName>
    <definedName name="List06_1_reserve">'Форма 3.7'!$G$21:$G$26</definedName>
    <definedName name="List06_2_reserve">'Форма 3.7'!$G$58:$G$78</definedName>
    <definedName name="List06_CheckC">'Форма 3.7'!$G$11:$M$78</definedName>
    <definedName name="List06_date_ch_ip">'Форма 3.7'!$I$13:$M$13</definedName>
    <definedName name="List06_date_ip">'Форма 3.7'!$I$12:$M$12</definedName>
    <definedName name="List06_date_r_ip">'Форма 3.7'!$I$17:$M$18</definedName>
    <definedName name="List06_flag_year">'Форма 3.7'!$K$20:$K$26</definedName>
    <definedName name="List06_main_column">'Форма 3.7'!$I$11:$I$78</definedName>
    <definedName name="List06_Name">'Форма 3.7'!$F$8:$M$8</definedName>
    <definedName name="List06_objective_of_IPR">'Форма 3.7'!$I$14:$M$14</definedName>
    <definedName name="List06_sourceFin">'Форма 3.7'!$K$73:$K$78</definedName>
    <definedName name="List06_year_source">'Форма 3.7'!$K$24:$K$27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3.6'!$G$11:$H$34</definedName>
    <definedName name="List08_GroundMaterials_1">'Форма 3.6'!$G$31:$H$34</definedName>
    <definedName name="List08_Name">'Форма 3.6'!$G$8:$I$8</definedName>
    <definedName name="List08_Num">'Форма 3.6'!$G$1:$I$1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3.5.1'!$G:$G</definedName>
    <definedName name="obj_List02_22">'Форма 1.0.1 | Форма 3.5.1'!$8:$8</definedName>
    <definedName name="obj_List05_22">'Форма 3.5.2'!$12:$12</definedName>
    <definedName name="obj_List08_22">'Форма 3.6'!$G:$G</definedName>
    <definedName name="obj_List10_22">'Форма 1.0.1 | Форма 3.6'!$8:$8</definedName>
    <definedName name="obj_List11_22">'Форма 1.0.1 | Форма 3.7'!$8:$8</definedName>
    <definedName name="obj_List12_22">'Форма 1.0.1 | Форма 3.5.2'!$8:$8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3.6'!$F$22:$H$23</definedName>
    <definedName name="p3_List08">'Форма 3.6'!$F$21:$H$21</definedName>
    <definedName name="p3_List08_K">'Форма 3.6'!$F$22:$H$23</definedName>
    <definedName name="p3_ref_base_List08">'Форма 3.6'!$G$21</definedName>
    <definedName name="p3_ref_List08">'Форма 3.6'!$H$21</definedName>
    <definedName name="pDel_Comm">Комментарии!$C$12:$C$13</definedName>
    <definedName name="pDel_List01_2">'Форма 3.5.1'!$C$40:$C$44</definedName>
    <definedName name="pDel_List03">'Форма 1.0.2'!$C$12:$C$13</definedName>
    <definedName name="pDel_List04">'Сведения об изменении'!$C$13:$C$14</definedName>
    <definedName name="pDel_List05_1">'Форма 3.5.2'!$E$10:$E$19</definedName>
    <definedName name="pDel_List05_2">'Форма 3.5.2'!$H$11:$H$19</definedName>
    <definedName name="pDel_List05_3">'Форма 3.5.2'!$L$11:$L$19</definedName>
    <definedName name="pDel_List06_1">'Форма 3.7'!$D$20:$D$26</definedName>
    <definedName name="pDel_List06_2">'Форма 3.7'!$E$58:$E$61</definedName>
    <definedName name="pDel_List06_3">'Форма 3.7'!$E$68:$E$78</definedName>
    <definedName name="pDel_List06_4">'Форма 3.7'!$E$20:$E$26</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3.5.1'!$H$12</definedName>
    <definedName name="pIns_List01_2">'Форма 3.5.1'!$E$44</definedName>
    <definedName name="pIns_List02">'Форма 1.0.1 | Форма 3.5.1'!$19:$19</definedName>
    <definedName name="pIns_List03">'Форма 1.0.2'!$E$13</definedName>
    <definedName name="pIns_List04">'Сведения об изменении'!$E$14</definedName>
    <definedName name="pIns_List05_1">'Форма 3.5.2'!$G$9:$G$21</definedName>
    <definedName name="pIns_List05_4">'Форма 3.5.2'!$E$19</definedName>
    <definedName name="pIns_List06_1">'Форма 3.7'!$G$26</definedName>
    <definedName name="pIns_List06_2">'Форма 3.7'!$G$61</definedName>
    <definedName name="pIns_List06_3">'Форма 3.7'!$G$78</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3.6'!$H$7</definedName>
    <definedName name="pIns_List09_0">Территории!$E$17</definedName>
    <definedName name="pIns_List10">'Форма 1.0.1 | Форма 3.6'!$19:$19</definedName>
    <definedName name="pIns_List11">'Форма 1.0.1 | Форма 3.7'!$19:$19</definedName>
    <definedName name="pIns_List12">'Форма 1.0.1 | Форма 3.5.2'!$19:$19</definedName>
    <definedName name="pVDel_List06_1">'Форма 3.7'!$J$6:$L$6</definedName>
    <definedName name="pVIns_List06_0">'Форма 3.7'!$L$8</definedName>
    <definedName name="pVIns_List06_1">'Форма 3.7'!$K$9</definedName>
    <definedName name="pVIns_List08_1">'Форма 3.6'!$G$7</definedName>
    <definedName name="QUARTER">TEHSHEET!$F$2:$F$5</definedName>
    <definedName name="REESTR_LINK_RANGE">REESTR_LINK!$A$2:$C$3</definedName>
    <definedName name="REESTR_ORG_RANGE">REESTR_ORG!$A$2:$J$65</definedName>
    <definedName name="REESTR_VED_RANGE">REESTR_VED!$A$2:$B$4</definedName>
    <definedName name="REGION">TEHSHEET!$A$2:$A$87</definedName>
    <definedName name="region_name">Титульный!$F$7</definedName>
    <definedName name="revenue_from_activity_80_flag">Титульный!$F$35</definedName>
    <definedName name="row_1">'Форма 3.7'!$A$24</definedName>
    <definedName name="row_2">'Форма 3.7'!$A$27</definedName>
    <definedName name="row_5">'Форма 3.7'!$A$73</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3.5.2'!$R$10:$R$19</definedName>
    <definedName name="source_of_funding">TEHSHEET!$O$2:$O$13</definedName>
    <definedName name="strPublication">Титульный!$F$9</definedName>
    <definedName name="sys_id">TEHSHEET!$J$4</definedName>
    <definedName name="Table4">'Форма 3.7'!$F$9:$J$9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3.7'!$I:$K</definedName>
    <definedName name="Vet_List06_1">'Форма 3.7'!$J:$J</definedName>
    <definedName name="web_List08">'Форма 3.6'!$H$11:$H$23</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25725"/>
</workbook>
</file>

<file path=xl/calcChain.xml><?xml version="1.0" encoding="utf-8"?>
<calcChain xmlns="http://schemas.openxmlformats.org/spreadsheetml/2006/main">
  <c r="A77" i="553"/>
  <c r="F16" i="586"/>
  <c r="D16"/>
  <c r="F12"/>
  <c r="D6"/>
  <c r="F16" i="585"/>
  <c r="D16"/>
  <c r="F12"/>
  <c r="D6"/>
  <c r="F16" i="584"/>
  <c r="D16"/>
  <c r="F12"/>
  <c r="D6"/>
  <c r="F16" i="569"/>
  <c r="D16"/>
  <c r="F12"/>
  <c r="A62" i="553"/>
  <c r="A63"/>
  <c r="A64"/>
  <c r="A65"/>
  <c r="A66"/>
  <c r="A67"/>
  <c r="A68"/>
  <c r="A69"/>
  <c r="A70"/>
  <c r="A71"/>
  <c r="A72"/>
  <c r="A73"/>
  <c r="A74"/>
  <c r="A75"/>
  <c r="A76"/>
  <c r="A38"/>
  <c r="A39"/>
  <c r="A40"/>
  <c r="A41"/>
  <c r="A42"/>
  <c r="A43"/>
  <c r="A44"/>
  <c r="A45"/>
  <c r="A46"/>
  <c r="A47"/>
  <c r="A48"/>
  <c r="A49"/>
  <c r="A50"/>
  <c r="A51"/>
  <c r="A52"/>
  <c r="A53"/>
  <c r="A54"/>
  <c r="A55"/>
  <c r="A56"/>
  <c r="A57"/>
  <c r="A58"/>
  <c r="A59"/>
  <c r="A60"/>
  <c r="A61"/>
  <c r="A5"/>
  <c r="A6"/>
  <c r="A7"/>
  <c r="A8"/>
  <c r="A9"/>
  <c r="A10"/>
  <c r="A11"/>
  <c r="A12"/>
  <c r="A13"/>
  <c r="A14"/>
  <c r="A15"/>
  <c r="A16"/>
  <c r="A17"/>
  <c r="A18"/>
  <c r="A19"/>
  <c r="A20"/>
  <c r="A21"/>
  <c r="A22"/>
  <c r="A23"/>
  <c r="A24"/>
  <c r="A25"/>
  <c r="A26"/>
  <c r="A27"/>
  <c r="A28"/>
  <c r="A29"/>
  <c r="A30"/>
  <c r="A31"/>
  <c r="A32"/>
  <c r="A33"/>
  <c r="A34"/>
  <c r="A35"/>
  <c r="A36"/>
  <c r="A37"/>
  <c r="V16" i="572"/>
  <c r="Q16"/>
  <c r="V13"/>
  <c r="Q13"/>
  <c r="R14" i="566"/>
  <c r="R13"/>
  <c r="A4" i="553"/>
  <c r="R12" i="566"/>
  <c r="P12" a="1"/>
  <c r="P12" s="1"/>
  <c r="E17" i="205"/>
  <c r="D17"/>
  <c r="I23" i="573"/>
  <c r="Q72" i="471"/>
  <c r="Q69"/>
  <c r="I73" i="573"/>
  <c r="I68"/>
  <c r="I67"/>
  <c r="I66"/>
  <c r="I65"/>
  <c r="I64"/>
  <c r="I63" s="1"/>
  <c r="G40" i="571"/>
  <c r="G18" s="1"/>
  <c r="G64" s="1"/>
  <c r="Q88" i="471"/>
  <c r="Q86" s="1"/>
  <c r="V86"/>
  <c r="Q81"/>
  <c r="Q79"/>
  <c r="V79"/>
  <c r="V72"/>
  <c r="V69"/>
  <c r="G10" i="574"/>
  <c r="G15" i="571"/>
  <c r="K68" i="573"/>
  <c r="K73"/>
  <c r="A3" i="553"/>
  <c r="G16" i="571"/>
  <c r="F77" i="573"/>
  <c r="F76"/>
  <c r="F75"/>
  <c r="F74"/>
  <c r="J73"/>
  <c r="F73"/>
  <c r="F72"/>
  <c r="F71"/>
  <c r="F70"/>
  <c r="F69"/>
  <c r="J68"/>
  <c r="F68"/>
  <c r="J67"/>
  <c r="F67"/>
  <c r="J66"/>
  <c r="F66"/>
  <c r="J65"/>
  <c r="F65"/>
  <c r="J64"/>
  <c r="F64"/>
  <c r="F63"/>
  <c r="H60"/>
  <c r="F60"/>
  <c r="H59"/>
  <c r="F59"/>
  <c r="F58"/>
  <c r="F24"/>
  <c r="J23"/>
  <c r="F23"/>
  <c r="F21"/>
  <c r="J20"/>
  <c r="J19" s="1"/>
  <c r="I19" s="1"/>
  <c r="I20"/>
  <c r="F20"/>
  <c r="J63"/>
  <c r="P15" i="471" a="1"/>
  <c r="P15"/>
  <c r="D4" i="556"/>
  <c r="B5" i="525"/>
  <c r="A2" i="553"/>
  <c r="M12" i="564"/>
  <c r="F54" i="471"/>
  <c r="D58"/>
  <c r="F58"/>
  <c r="D6" i="569"/>
  <c r="R25" i="471"/>
  <c r="R20"/>
  <c r="R15"/>
  <c r="M45"/>
  <c r="D8" i="431"/>
  <c r="D8" i="547"/>
  <c r="D5" i="556"/>
  <c r="M14" i="566"/>
  <c r="M12"/>
  <c r="B2" i="525"/>
  <c r="M20" i="471"/>
  <c r="M15"/>
  <c r="R88"/>
  <c r="K39" i="571"/>
  <c r="R82" i="471"/>
  <c r="M25"/>
  <c r="M13" i="566"/>
  <c r="B3" i="525"/>
  <c r="R81" i="471"/>
  <c r="R89"/>
  <c r="K37" i="571"/>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<sst xmlns="http://schemas.openxmlformats.org/spreadsheetml/2006/main" count="2553" uniqueCount="1436">
  <si>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</si>
  <si>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</si>
  <si>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</si>
  <si>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</si>
  <si>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</si>
  <si>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</si>
  <si>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</si>
  <si>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</si>
  <si>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</si>
  <si>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</si>
  <si>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</si>
  <si>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</si>
  <si>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</si>
  <si>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</si>
  <si>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</si>
  <si>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</si>
  <si>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</si>
  <si>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</si>
  <si>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</si>
  <si>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</si>
  <si>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</si>
  <si>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</si>
  <si>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</si>
  <si>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</si>
  <si>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</si>
  <si>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</si>
  <si>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</si>
  <si>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</si>
  <si>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</si>
  <si>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</si>
  <si>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</si>
  <si>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</si>
  <si>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</si>
  <si>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</si>
  <si>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</si>
  <si>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</si>
  <si>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</si>
  <si>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</si>
  <si>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</si>
  <si>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</si>
  <si>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</si>
  <si>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</si>
  <si>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</si>
  <si>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</si>
  <si>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</si>
  <si>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</si>
  <si>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</si>
  <si>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</si>
  <si>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</si>
  <si>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</si>
  <si>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</si>
  <si>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</si>
  <si>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</si>
  <si>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</si>
  <si>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</si>
  <si>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</si>
  <si>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</si>
  <si>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</si>
  <si>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</si>
  <si>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</si>
  <si>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</si>
  <si>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</si>
  <si>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</si>
  <si>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</si>
  <si>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</si>
  <si>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</si>
  <si>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</si>
  <si>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</si>
  <si>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</si>
  <si>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</si>
  <si>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</si>
  <si>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</si>
  <si>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</si>
  <si>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</si>
  <si>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</si>
  <si>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</si>
  <si>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</si>
  <si>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</si>
  <si>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</si>
  <si>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</si>
  <si>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</si>
  <si>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</si>
  <si>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</si>
  <si>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</si>
  <si>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</si>
  <si>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</si>
  <si>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</si>
  <si>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</si>
  <si>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</si>
  <si>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</si>
  <si>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</si>
  <si>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</si>
  <si>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</si>
  <si>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</si>
  <si>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</si>
  <si>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</si>
  <si>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</si>
  <si>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</si>
  <si>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</si>
  <si>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</si>
  <si>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</si>
  <si>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</si>
  <si>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</si>
  <si>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</si>
  <si>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</si>
  <si>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</si>
  <si>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</si>
  <si>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</si>
  <si>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</si>
  <si>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</si>
  <si>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</si>
  <si>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</si>
  <si>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</si>
  <si>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</si>
  <si>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</si>
  <si>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</si>
  <si>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</si>
  <si>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</si>
  <si>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</si>
  <si>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</si>
  <si>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</si>
  <si>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</si>
  <si>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</si>
  <si>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</si>
  <si>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</si>
  <si>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</si>
  <si>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</si>
  <si>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</si>
  <si>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</si>
  <si>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</si>
  <si>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</si>
  <si>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</si>
  <si>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</si>
  <si>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</si>
  <si>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</si>
  <si>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</si>
  <si>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</si>
  <si>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</si>
  <si>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</si>
  <si>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</si>
  <si>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</si>
  <si>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</si>
  <si>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</si>
  <si>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</si>
  <si>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</si>
  <si>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</si>
  <si>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</si>
  <si>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</si>
  <si>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</si>
  <si>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</si>
  <si>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</si>
  <si>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</si>
  <si>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</si>
  <si>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</si>
  <si>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</si>
  <si>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</si>
  <si>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</si>
  <si>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</si>
  <si>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</si>
  <si>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</si>
  <si>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</si>
  <si>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</si>
  <si>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</si>
  <si>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</si>
  <si>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</si>
  <si>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</si>
  <si>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</si>
  <si>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</si>
  <si>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</si>
  <si>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</si>
  <si>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</si>
  <si>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</si>
  <si>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</si>
  <si>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</si>
  <si>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</si>
  <si>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</si>
  <si>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</si>
  <si>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</si>
  <si>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</si>
  <si>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</si>
  <si>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</si>
  <si>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</si>
  <si>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</si>
  <si>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</si>
  <si>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</si>
  <si>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</si>
  <si>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</si>
  <si>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</si>
  <si>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</si>
  <si>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</si>
  <si>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</si>
  <si>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</si>
  <si>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</si>
  <si>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</si>
  <si>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</si>
  <si>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</si>
  <si>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</si>
  <si>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</si>
  <si>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</si>
  <si>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</si>
  <si>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</si>
  <si>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</si>
  <si>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</si>
  <si>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</si>
  <si>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</si>
  <si>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</si>
  <si>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</si>
  <si>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</si>
  <si>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</si>
  <si>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</si>
  <si>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</si>
  <si>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</si>
  <si>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</si>
  <si>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</si>
  <si>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</si>
  <si>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</si>
  <si>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</si>
  <si>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</si>
  <si>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</si>
  <si>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</si>
  <si>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</si>
  <si>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</si>
  <si>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</si>
  <si>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</si>
  <si>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</si>
  <si>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</si>
  <si>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</si>
  <si>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</si>
  <si>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</si>
  <si>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</si>
  <si>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</si>
  <si>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</si>
  <si>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</si>
  <si>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</si>
  <si>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</si>
  <si>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</si>
  <si>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</si>
  <si>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</si>
  <si>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</si>
  <si>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</si>
  <si>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</si>
  <si>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</si>
  <si>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</si>
  <si>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</si>
  <si>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</si>
  <si>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</si>
  <si>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</si>
  <si>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</si>
  <si>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</si>
  <si>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</si>
  <si>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</si>
  <si>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</si>
  <si>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</si>
  <si>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</si>
  <si>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</si>
  <si>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</si>
  <si>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</si>
  <si>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</si>
  <si>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</si>
  <si>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</si>
  <si>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</si>
  <si>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</si>
  <si>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</si>
  <si>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</si>
  <si>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</si>
  <si>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</si>
  <si>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</si>
  <si>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</si>
  <si>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</si>
  <si>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</si>
  <si>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</si>
  <si>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</si>
  <si>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</si>
  <si>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</si>
  <si>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</si>
  <si>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</si>
  <si>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</si>
  <si>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</si>
  <si>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</si>
  <si>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</si>
  <si>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</si>
  <si>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</si>
  <si>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</si>
  <si>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</si>
  <si>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</si>
  <si>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</si>
  <si>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</si>
  <si>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</si>
  <si>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</si>
  <si>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</si>
  <si>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</si>
  <si>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</si>
  <si>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</si>
  <si>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</si>
  <si>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</si>
  <si>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</si>
  <si>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</si>
  <si>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</si>
  <si>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</si>
  <si>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</si>
  <si>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</si>
  <si>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</si>
  <si>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</si>
  <si>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</si>
  <si>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</si>
  <si>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</si>
  <si>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</si>
  <si>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</si>
  <si>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</si>
  <si>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</si>
  <si>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</si>
  <si>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</si>
  <si>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</si>
  <si>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</si>
  <si>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</si>
  <si>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</si>
  <si>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</si>
  <si>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</si>
  <si>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</si>
  <si>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</si>
  <si>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</si>
  <si>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</si>
  <si>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</si>
  <si>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</si>
  <si>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</si>
  <si>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</si>
  <si>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</si>
  <si>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</si>
  <si>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</si>
  <si>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</si>
  <si>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</si>
  <si>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</si>
  <si>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</si>
  <si>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</si>
  <si>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</si>
  <si>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</si>
  <si>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</si>
  <si>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</si>
  <si>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</si>
  <si>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</si>
  <si>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</si>
  <si>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</si>
  <si>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</si>
  <si>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</si>
  <si>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</si>
  <si>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</si>
  <si>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</si>
  <si>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</si>
  <si>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</si>
  <si>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</si>
  <si>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</si>
  <si>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</si>
  <si>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</si>
  <si>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Среднесписочная численность основного производственного персонала</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</si>
  <si>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</si>
  <si>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</si>
  <si>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</si>
  <si>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</si>
  <si>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</si>
  <si>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</si>
  <si>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</si>
  <si>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</si>
  <si>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</si>
  <si>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</si>
  <si>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</si>
  <si>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</si>
  <si>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</si>
  <si>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</si>
  <si>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</si>
  <si>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</si>
  <si>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</si>
  <si>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</si>
  <si>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</si>
  <si>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</si>
  <si>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</si>
  <si>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</si>
  <si>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</si>
  <si>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</si>
  <si>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</si>
  <si>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</si>
  <si>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</si>
  <si>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</si>
  <si>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</si>
  <si>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</si>
  <si>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</si>
  <si>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</si>
  <si>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</si>
  <si>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</si>
  <si>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</si>
  <si>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</si>
  <si>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</si>
  <si>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</si>
  <si>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</si>
  <si>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</si>
  <si>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</si>
  <si>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</si>
  <si>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</si>
  <si>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</si>
  <si>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</si>
  <si>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</si>
  <si>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</si>
  <si>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</si>
  <si>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</si>
  <si>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</si>
  <si>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</si>
  <si>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</si>
  <si>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</si>
  <si>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</si>
  <si>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</si>
  <si>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</si>
  <si>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</si>
  <si>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Дата сдачи годового бухгалтерского баланса в налоговые органы</t>
  </si>
  <si>
    <t>х</t>
  </si>
  <si>
    <t>тыс. руб.</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</si>
  <si>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</si>
  <si>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</si>
  <si>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руб.</t>
  </si>
  <si>
    <t>тыс. кВт·ч</t>
  </si>
  <si>
    <t>3.3</t>
  </si>
  <si>
    <t>3.4</t>
  </si>
  <si>
    <t>Расходы на покупаемую электрическую энергию (мощность), используемую в технологическом процессе:</t>
  </si>
  <si>
    <t>3.5</t>
  </si>
  <si>
    <t>3.6</t>
  </si>
  <si>
    <t>3.7</t>
  </si>
  <si>
    <t>3.8</t>
  </si>
  <si>
    <t>Общепроизводственные расходы, в том числе:</t>
  </si>
  <si>
    <t>Указывается общая сумма общепроизводственных расходов.</t>
  </si>
  <si>
    <t>Указываются расходы на текущий ремонт, отнесенные к общепроизводственным расходам.</t>
  </si>
  <si>
    <t>Общехозяйственные расходы, в том числе:</t>
  </si>
  <si>
    <t>3.9</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</si>
  <si>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</si>
  <si>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</si>
  <si>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</si>
  <si>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</si>
  <si>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</si>
  <si>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</si>
  <si>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</si>
  <si>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</si>
  <si>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</si>
  <si>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</si>
  <si>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</si>
  <si>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</si>
  <si>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</si>
  <si>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</si>
  <si>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</si>
  <si>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</si>
  <si>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</si>
  <si>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</si>
  <si>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</si>
  <si>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</si>
  <si>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тыс. куб. м</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</si>
  <si>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</si>
  <si>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показатель использования по производственному объекту как процент объем перекачки по отношению к пиковому дню отчетного года.</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</si>
  <si>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</si>
  <si>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</si>
  <si>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</si>
  <si>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</si>
  <si>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</si>
  <si>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</si>
  <si>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</si>
  <si>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</si>
  <si>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</si>
  <si>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</si>
  <si>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</si>
  <si>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</si>
  <si>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</si>
  <si>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</si>
  <si>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</si>
  <si>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</si>
  <si>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</si>
  <si>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 на км</t>
  </si>
  <si>
    <t>ед.</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</si>
  <si>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</si>
  <si>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</si>
  <si>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</si>
  <si>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</si>
  <si>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</si>
  <si>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</si>
  <si>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</si>
  <si>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</si>
  <si>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</si>
  <si>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</si>
  <si>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</si>
  <si>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</si>
  <si>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</si>
  <si>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</si>
  <si>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</si>
  <si>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</si>
  <si>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</si>
  <si>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</si>
  <si>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</si>
  <si>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</si>
  <si>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</si>
  <si>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</si>
  <si>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</si>
  <si>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</si>
  <si>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</si>
  <si>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</si>
  <si>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</si>
  <si>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</si>
  <si>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</si>
  <si>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</si>
  <si>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</si>
  <si>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</si>
  <si>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</si>
  <si>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</si>
  <si>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</si>
  <si>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</si>
  <si>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</si>
  <si>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</si>
  <si>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</si>
  <si>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</si>
  <si>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</si>
  <si>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</si>
  <si>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</si>
  <si>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</si>
  <si>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</si>
  <si>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</si>
  <si>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</si>
  <si>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</si>
  <si>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</si>
  <si>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</si>
  <si>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</si>
  <si>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</si>
  <si>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</si>
  <si>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</si>
  <si>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</si>
  <si>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</si>
  <si>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</si>
  <si>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</si>
  <si>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</si>
  <si>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</si>
  <si>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</si>
  <si>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</si>
  <si>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</si>
  <si>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</si>
  <si>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</si>
  <si>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</si>
  <si>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</si>
  <si>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</si>
  <si>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ед./км</t>
  </si>
  <si>
    <t>тыс. руб./чел.</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</si>
  <si>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</si>
  <si>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</si>
  <si>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</si>
  <si>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</si>
  <si>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</si>
  <si>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</si>
  <si>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</si>
  <si>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</si>
  <si>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modfrmSelectData</t>
  </si>
  <si>
    <t>modList06</t>
  </si>
  <si>
    <t>modList05</t>
  </si>
  <si>
    <t>modList08</t>
  </si>
  <si>
    <t>Информация об инвестиционных программах регулируемой организации</t>
  </si>
  <si>
    <t>FAS.JKH.OPEN.INFO.BALANCE.HVS</t>
  </si>
  <si>
    <t>человек</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</si>
  <si>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</si>
  <si>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</si>
  <si>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</si>
  <si>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</si>
  <si>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</si>
  <si>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</si>
  <si>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Выручка от регулируемой деятельности по виду деятельности</t>
  </si>
  <si>
    <t>3.13</t>
  </si>
  <si>
    <t>Указываются расходы на капитальный ремонт, отнесенные к общепроизводственным расходам</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</si>
  <si>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</si>
  <si>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t>
  </si>
  <si>
    <t>3.16.0</t>
  </si>
  <si>
    <t>Указывается общая сумма чистой прибыли, полученной от регулируемого вида деятельности.</t>
  </si>
  <si>
    <t>Указывается общее изменение стоимости основных фондов.</t>
  </si>
  <si>
    <t>Указываются общее изменение стоимости основных фондов за счет их ввода в эксплуатацию и вывода из эксплуатации.</t>
  </si>
  <si>
    <t>Указываются изменение стоимости основных фондов за счет их ввода в эксплуатацию.</t>
  </si>
  <si>
    <t>Указываются изменение стоимости основных фондов за счет их вывода из эксплуатации.</t>
  </si>
  <si>
    <t>-</t>
  </si>
  <si>
    <t>кВт.ч/куб. м</t>
  </si>
  <si>
    <t>Указывается фактическое значение расхода электроэнергии на производство и поставку в отчетном периоде.</t>
  </si>
  <si>
    <t>Указывается плановое значение расхода электроэнергии на производство и поставку в отчетном периоде.</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</si>
  <si>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t>
  </si>
  <si>
    <t>Применяется дифференциация тарифа по централизованным системам водоотведения?</t>
  </si>
  <si>
    <t>Информация по скольким централизованным системам водоотведения будет заполнена в шаблоне?</t>
  </si>
  <si>
    <t>О результатах технического обследования централизованных систем водоотведения и (или) очистки сточных вод, в том числе:</t>
  </si>
  <si>
    <t>о фактических значениях показателей технико-экономического состояния централизованных систем водоотведения и (или) очистки сточных вод, включая значения показателей физического износа и энергетической эффективности объектов централизованных систем водоотведения и (или) очистки сточных вод.</t>
  </si>
  <si>
    <t>Указывается фактическое значение численности населения, проживающего в многоквартирных и жилых домах, подключенных к системе водоотведения и (или) очистки сточных вод в отчетном периоде.</t>
  </si>
  <si>
    <t>Указывается плановое значение численности населения, проживающего в многоквартирных и жилых домах, подключенных к системе водоотведения и (или) очистки сточных вод в отчетном периоде.</t>
  </si>
  <si>
    <t>Форма 3.5.1</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</si>
  <si>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</si>
  <si>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Форма 3.5.2</t>
  </si>
  <si>
    <t>Форма 3.6</t>
  </si>
  <si>
    <t>Форма 3.7</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</si>
  <si>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</si>
  <si>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Указывается выручка от регулируемой деятельности по виду деятельности в сфере водоотведения.</t>
  </si>
  <si>
    <t>Расходы на оплату услуг по приему, транспортировке и очистке сточных вод другими организациями</t>
  </si>
  <si>
    <t>3.2.1</t>
  </si>
  <si>
    <t>3.2.2</t>
  </si>
  <si>
    <t>Объем приобретаемой электрической энергии</t>
  </si>
  <si>
    <t>Расходы на хим. реагенты, используемые в технологическом процессе</t>
  </si>
  <si>
    <t>Отчисления на социальные нужды административно-управленческого персонала</t>
  </si>
  <si>
    <t>3.10.1</t>
  </si>
  <si>
    <t>3.10.2</t>
  </si>
  <si>
    <t>3.11.1</t>
  </si>
  <si>
    <t>3.11.2</t>
  </si>
  <si>
    <t>Объем сточных вод, принятых от потребителей оказываемых услуг</t>
  </si>
  <si>
    <t>Объем сточных вод, принятых от других регулируемых организаций в сфере водоотведения и (или) очистки сточных вод</t>
  </si>
  <si>
    <t>Объем сточных вод, пропущенных через очистные сооружения</t>
  </si>
  <si>
    <t>Показатель аварийности на канализационных сетях</t>
  </si>
  <si>
    <t>Количество засоров на самотечных сетях</t>
  </si>
  <si>
    <t>Указывается количество засоров на самотечных сетях.</t>
  </si>
  <si>
    <t>Указывается количество любых нарушений на канализационных сетях.</t>
  </si>
  <si>
    <t>Общее количество проведенных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</si>
  <si>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</si>
  <si>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</si>
  <si>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</si>
  <si>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</si>
  <si>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</si>
  <si>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фосфаты (по Р)</t>
  </si>
  <si>
    <t>нефтепродукты</t>
  </si>
  <si>
    <t>микробиология</t>
  </si>
  <si>
    <t>Количество проведенных проб, выявивших несоответствие очищенных (частично очищенных) сточных вод санитарным нормам (предельно допустимой концентрации) на сбросе очищенных (частично очищенных) сточных вод:</t>
  </si>
  <si>
    <t>Указывается суммарное количество проведенных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</si>
  <si>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4.2</t>
  </si>
  <si>
    <t>4.3</t>
  </si>
  <si>
    <t>4.4</t>
  </si>
  <si>
    <t>4.5</t>
  </si>
  <si>
    <t>4.6</t>
  </si>
  <si>
    <t>4.7</t>
  </si>
  <si>
    <t>7.1</t>
  </si>
  <si>
    <t>О нормативах допустимых сбросов веществ и микроорганизмов в водные объекты, установленных для объектов централизованных систем водоотведения, эксплуатируемых регулируемой организацией, в соответствии с законодательством Российской Федерации об охране окружающей среды (о лимитах на сбросы загрязняющих веществ и микроорганизмов, установленных для объектов централизованных систем водоотведения, эксплуатируемых регулируемой организацией,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</si>
  <si>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</si>
  <si>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Удельный расход электроэнергии</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</si>
  <si>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</si>
  <si>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Форма 1.0.1 | Форма 3.5.1</t>
  </si>
  <si>
    <t>Проверка доступных обновлений...</t>
  </si>
  <si>
    <t>Доступно обновление до версии 1.0.4</t>
  </si>
  <si>
    <t>Описание изменений: Версия 1.0.4
1. Исправление формулы расчета показателя 'Доля расходов, % (от суммы расходов по указанной статье)' листа 'Форма 3.5.2'
Версия 1.0.3
1. Корректировка ограничений пункта 'Среднесписочная численность основного производственного персонала' листа 'Форма 3.5.1'.
Версия 1.0.2
1. Корректировка формулы пункта 'Себестоимость производимых товаров (оказываемых услуг) по регулируемому виду деятельности' листа 'Форма 3.5.1'
Версия 1.0.1
1. Исправление отображения листа 'Форма 3.7' при отсутствии у организации инвестиционной программы</t>
  </si>
  <si>
    <t>Размер файла обновления: 413184 байт</t>
  </si>
  <si>
    <t>Подготовка к обновлению...</t>
  </si>
  <si>
    <t>Сохранение файла резервной копии: C:\Users\User\Desktop\ЕИАС\2019\vo-star3.BKP.xlsb</t>
  </si>
  <si>
    <t>Резервная копия создана: C:\Users\User\Desktop\ЕИАС\2019\vo-star3.BKP.xlsb</t>
  </si>
  <si>
    <t>Создание книги для установки обновлений...</t>
  </si>
  <si>
    <t>Файл обновления загружен: C:\Users\User\Desktop\ЕИАС\2019\UPDATE.FAS.JKH.OPEN.INFO.BALANCE.VO.TO.1.0.4.47.xls</t>
  </si>
  <si>
    <t>Обновление завершилось удачно! Шаблон FAS.JKH.OPEN.INFO.BALANCE.VO(v1.0.3).xlsb сохранен под именем 'FAS.JKH.OPEN.INFO.BALANCE.VO(v1.0.4).xlsb'</t>
  </si>
  <si>
    <t>Нет доступных обновлений для отчёта с кодом FAS.JKH.OPEN.INFO.BALANCE.VO!</t>
  </si>
  <si>
    <t>11.04.2019</t>
  </si>
  <si>
    <t>https://portal.eias.ru/Portal/DownloadPage.aspx?type=12&amp;guid=????????-????-????-????-????????????</t>
  </si>
  <si>
    <t>https://eias.fstrf.ru/disclo/get_file?p_guid=????????-????-????-????-????????????</t>
  </si>
  <si>
    <t>Водоотведение</t>
  </si>
  <si>
    <t>Транспортировка</t>
  </si>
  <si>
    <t>Подключение (технологическое присоединение) к централизованной системе водоотведения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</si>
  <si>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</si>
  <si>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</si>
  <si>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</si>
  <si>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</si>
  <si>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</si>
  <si>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</si>
  <si>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</si>
  <si>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</si>
  <si>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</si>
  <si>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</si>
  <si>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</si>
  <si>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</si>
  <si>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</si>
  <si>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30356335</t>
  </si>
  <si>
    <t>АО "ГУ ЖКХ"</t>
  </si>
  <si>
    <t>5116000922</t>
  </si>
  <si>
    <t>511601005</t>
  </si>
  <si>
    <t>28860942</t>
  </si>
  <si>
    <t>АО "Корпорация развития Орловской области"</t>
  </si>
  <si>
    <t>5753056072</t>
  </si>
  <si>
    <t>575301001</t>
  </si>
  <si>
    <t>26416780</t>
  </si>
  <si>
    <t>АО "Протон"</t>
  </si>
  <si>
    <t>5753018359</t>
  </si>
  <si>
    <t>28451411</t>
  </si>
  <si>
    <t>АО "Транснефть - Дружба"</t>
  </si>
  <si>
    <t>3235002178</t>
  </si>
  <si>
    <t>325701001</t>
  </si>
  <si>
    <t>26359149</t>
  </si>
  <si>
    <t>ЗАО "Верховский молочно-консервный завод"</t>
  </si>
  <si>
    <t>5705002782</t>
  </si>
  <si>
    <t>570545001</t>
  </si>
  <si>
    <t>26761978</t>
  </si>
  <si>
    <t>ИП "Андронников П. Н."</t>
  </si>
  <si>
    <t>362900884779</t>
  </si>
  <si>
    <t>31261133</t>
  </si>
  <si>
    <t>МКП "Коммунальные системы" Шаховского с/п</t>
  </si>
  <si>
    <t>5714006494</t>
  </si>
  <si>
    <t>571401001</t>
  </si>
  <si>
    <t>31207679</t>
  </si>
  <si>
    <t>МКП "Сервис -Стандарт"</t>
  </si>
  <si>
    <t>5711000550</t>
  </si>
  <si>
    <t>571101001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</si>
  <si>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</si>
  <si>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</si>
  <si>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</si>
  <si>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</si>
  <si>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</si>
  <si>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</si>
  <si>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</si>
  <si>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</si>
  <si>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</si>
  <si>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</si>
  <si>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</si>
  <si>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</si>
  <si>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</si>
  <si>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</si>
  <si>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</si>
  <si>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</si>
  <si>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</si>
  <si>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</si>
  <si>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</si>
  <si>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</si>
  <si>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</si>
  <si>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</si>
  <si>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</si>
  <si>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</si>
  <si>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</si>
  <si>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</si>
  <si>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</si>
  <si>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26359154</t>
  </si>
  <si>
    <t>МУП "ЖКХ п. Залегощь"</t>
  </si>
  <si>
    <t>5709003843</t>
  </si>
  <si>
    <t>570901001</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</si>
  <si>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</si>
  <si>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</si>
  <si>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</si>
  <si>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</si>
  <si>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</si>
  <si>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</si>
  <si>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</si>
  <si>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572701001</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</si>
  <si>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</si>
  <si>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</si>
  <si>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</si>
  <si>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</si>
  <si>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</si>
  <si>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</si>
  <si>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</si>
  <si>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</si>
  <si>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</si>
  <si>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</si>
  <si>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</si>
  <si>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</si>
  <si>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</si>
  <si>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26550175</t>
  </si>
  <si>
    <t>МУП "Коммунсервис" пос. Змиевка</t>
  </si>
  <si>
    <t>5722111580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</si>
  <si>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</si>
  <si>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</si>
  <si>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</si>
  <si>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</si>
  <si>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</si>
  <si>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</si>
  <si>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</si>
  <si>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</si>
  <si>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</si>
  <si>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</si>
  <si>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</si>
  <si>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</si>
  <si>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</si>
  <si>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</si>
  <si>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</si>
  <si>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</si>
  <si>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</si>
  <si>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26359164</t>
  </si>
  <si>
    <t>МУП "Тепловодсервис"</t>
  </si>
  <si>
    <t>5719003000</t>
  </si>
  <si>
    <t>571901001</t>
  </si>
  <si>
    <t>31073504</t>
  </si>
  <si>
    <t>МУП Коммунальник</t>
  </si>
  <si>
    <t>5716002671</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</si>
  <si>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</si>
  <si>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</si>
  <si>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</si>
  <si>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</si>
  <si>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</si>
  <si>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</si>
  <si>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</si>
  <si>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</si>
  <si>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</si>
  <si>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</si>
  <si>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</si>
  <si>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</si>
  <si>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</si>
  <si>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</si>
  <si>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</si>
  <si>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</si>
  <si>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28423073</t>
  </si>
  <si>
    <t>ООО "Аквасервис"</t>
  </si>
  <si>
    <t>5702011563</t>
  </si>
  <si>
    <t>31160333</t>
  </si>
  <si>
    <t>ООО "ВКХ Орловское"</t>
  </si>
  <si>
    <t>5720022960</t>
  </si>
  <si>
    <t>28829841</t>
  </si>
  <si>
    <t>ООО "Водоканал и Компания"</t>
  </si>
  <si>
    <t>5714997083</t>
  </si>
  <si>
    <t>26762505</t>
  </si>
  <si>
    <t>ООО "Водоканал"</t>
  </si>
  <si>
    <t>5711003583</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</si>
  <si>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</si>
  <si>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</si>
  <si>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</si>
  <si>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</si>
  <si>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</si>
  <si>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</si>
  <si>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</si>
  <si>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</si>
  <si>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</si>
  <si>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</si>
  <si>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</si>
  <si>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</si>
  <si>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</si>
  <si>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</si>
  <si>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571501001</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</si>
  <si>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</si>
  <si>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</si>
  <si>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</si>
  <si>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</si>
  <si>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</si>
  <si>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</si>
  <si>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</si>
  <si>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</si>
  <si>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</si>
  <si>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</si>
  <si>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</si>
  <si>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</si>
  <si>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</si>
  <si>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572301001</t>
  </si>
  <si>
    <t>26425671</t>
  </si>
  <si>
    <t>ООО "Жилводсервис" Урицкого района</t>
  </si>
  <si>
    <t>5725003713</t>
  </si>
  <si>
    <t>572501001</t>
  </si>
  <si>
    <t>27511798</t>
  </si>
  <si>
    <t>ООО "Жилищно-коммунальные услуги" (Корсаковский район)</t>
  </si>
  <si>
    <t>5712003106</t>
  </si>
  <si>
    <t>571201001</t>
  </si>
  <si>
    <t>28829555</t>
  </si>
  <si>
    <t>ООО "Жилсервис" Орловского района</t>
  </si>
  <si>
    <t>5720013387</t>
  </si>
  <si>
    <t>28444051</t>
  </si>
  <si>
    <t>ООО "Жилстройсервис плюс"</t>
  </si>
  <si>
    <t>5707004094</t>
  </si>
  <si>
    <t>570701001</t>
  </si>
  <si>
    <t>27792320</t>
  </si>
  <si>
    <t>ООО "Жилфонд"</t>
  </si>
  <si>
    <t>5716002858</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</si>
  <si>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</si>
  <si>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</si>
  <si>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</si>
  <si>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</si>
  <si>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</si>
  <si>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</si>
  <si>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</si>
  <si>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</si>
  <si>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</si>
  <si>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571001001</t>
  </si>
  <si>
    <t>14-09-2012 00:00:00</t>
  </si>
  <si>
    <t>30836802</t>
  </si>
  <si>
    <t>ООО "ОСПАЗ"</t>
  </si>
  <si>
    <t>5720022487</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</si>
  <si>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</si>
  <si>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</si>
  <si>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</si>
  <si>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</si>
  <si>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</si>
  <si>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</si>
  <si>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</si>
  <si>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</si>
  <si>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</si>
  <si>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</si>
  <si>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</si>
  <si>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</si>
  <si>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</si>
  <si>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</si>
  <si>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</si>
  <si>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30389007</t>
  </si>
  <si>
    <t>ООО «Ресурс»</t>
  </si>
  <si>
    <t>5720021684</t>
  </si>
  <si>
    <t>26428472</t>
  </si>
  <si>
    <t>ПАО "Наугорский"</t>
  </si>
  <si>
    <t>5753000591</t>
  </si>
  <si>
    <t>30378245</t>
  </si>
  <si>
    <t>Урицкое МУП "Жилводсервис"</t>
  </si>
  <si>
    <t>5725003248</t>
  </si>
  <si>
    <t>30903763</t>
  </si>
  <si>
    <t>ФГБУ "ЦЖКУ" МИНОБОРОНЫ РОССИИ</t>
  </si>
  <si>
    <t>7729314745</t>
  </si>
  <si>
    <t>770101001</t>
  </si>
  <si>
    <t>№</t>
  </si>
  <si>
    <t>VO</t>
  </si>
  <si>
    <t>26.03.2019</t>
  </si>
  <si>
    <t>303900 Орловская  обл. Урицкий  р-н,  п.Нарышкино  ул.Лермонтова  д.1</t>
  </si>
  <si>
    <t>Рожков  Александр  Александрович</t>
  </si>
  <si>
    <t>Филина  Нина  Ивановна</t>
  </si>
  <si>
    <t>Экономист</t>
  </si>
  <si>
    <t>8 486 47 2-06-94</t>
  </si>
  <si>
    <t>ooo-jkh@yandex.ru</t>
  </si>
  <si>
    <t>11.04.2019 21:33:27</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</si>
  <si>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</si>
  <si>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</si>
  <si>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</si>
  <si>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</si>
  <si>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</si>
  <si>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</si>
  <si>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</si>
  <si>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</si>
  <si>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</si>
  <si>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</si>
  <si>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</si>
  <si>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</si>
  <si>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</si>
  <si>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</si>
  <si>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</si>
  <si>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</si>
  <si>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</si>
  <si>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</si>
  <si>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</si>
  <si>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</si>
  <si>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</si>
  <si>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</si>
  <si>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</si>
  <si>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</si>
  <si>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</si>
  <si>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</si>
  <si>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</si>
  <si>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</si>
  <si>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</si>
  <si>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</si>
  <si>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</si>
  <si>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</si>
  <si>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</si>
  <si>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</si>
  <si>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</si>
  <si>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</si>
  <si>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</si>
  <si>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</si>
  <si>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</si>
  <si>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</si>
  <si>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</si>
  <si>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</si>
  <si>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</si>
  <si>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</si>
  <si>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</si>
  <si>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</si>
  <si>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</si>
  <si>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</si>
  <si>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</si>
  <si>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</si>
  <si>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</si>
  <si>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</si>
  <si>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</si>
  <si>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</si>
  <si>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</si>
  <si>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</si>
  <si>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</si>
  <si>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</si>
  <si>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</si>
  <si>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</si>
  <si>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</si>
  <si>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</si>
  <si>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</si>
  <si>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</si>
  <si>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</si>
  <si>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</si>
  <si>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</si>
  <si>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</si>
  <si>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</si>
  <si>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</si>
  <si>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</si>
  <si>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</si>
  <si>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</si>
  <si>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</si>
  <si>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</si>
  <si>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</si>
  <si>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</si>
  <si>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</si>
  <si>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</si>
  <si>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</si>
  <si>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</si>
  <si>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</si>
  <si>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</si>
  <si>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</si>
  <si>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</si>
  <si>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</si>
  <si>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</si>
  <si>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</si>
  <si>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</si>
  <si>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</si>
  <si>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</si>
  <si>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</si>
  <si>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</si>
  <si>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</si>
  <si>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</si>
  <si>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</si>
  <si>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</si>
  <si>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</si>
  <si>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</si>
  <si>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</si>
  <si>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</si>
  <si>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</si>
  <si>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</si>
  <si>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</si>
  <si>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</si>
  <si>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</si>
  <si>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</si>
  <si>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</si>
  <si>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</si>
  <si>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</si>
  <si>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</si>
  <si>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</si>
  <si>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</si>
  <si>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</si>
  <si>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</si>
  <si>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</si>
  <si>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</si>
  <si>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</si>
  <si>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</si>
  <si>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</si>
  <si>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</si>
  <si>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</si>
  <si>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</si>
  <si>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</si>
  <si>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</si>
  <si>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</si>
  <si>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</si>
  <si>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</si>
  <si>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</si>
  <si>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</si>
  <si>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</si>
  <si>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</si>
  <si>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</si>
  <si>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</si>
  <si>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</si>
  <si>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</si>
  <si>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</si>
  <si>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</si>
  <si>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</si>
  <si>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</si>
  <si>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</si>
  <si>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</si>
  <si>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</si>
  <si>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</si>
  <si>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</si>
  <si>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</si>
  <si>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</si>
  <si>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</si>
  <si>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</si>
  <si>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</si>
  <si>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</si>
  <si>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</si>
  <si>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</si>
  <si>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</si>
  <si>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</si>
  <si>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</si>
  <si>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</si>
  <si>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</si>
  <si>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</si>
  <si>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</si>
  <si>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</si>
  <si>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</si>
  <si>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</si>
  <si>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</si>
  <si>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</si>
  <si>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</si>
  <si>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</si>
  <si>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</si>
  <si>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</si>
  <si>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</si>
  <si>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</si>
  <si>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</si>
  <si>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</si>
  <si>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</si>
  <si>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</si>
  <si>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</si>
  <si>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</si>
  <si>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</si>
  <si>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</si>
  <si>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</si>
  <si>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</si>
  <si>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</si>
  <si>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</si>
  <si>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</si>
  <si>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</si>
  <si>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</si>
  <si>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</si>
  <si>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</si>
  <si>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</si>
  <si>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</si>
  <si>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</si>
  <si>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</si>
  <si>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</si>
  <si>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</si>
  <si>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</si>
  <si>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</si>
  <si>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</si>
  <si>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</si>
  <si>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</si>
  <si>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</si>
  <si>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</si>
  <si>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</si>
  <si>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</si>
  <si>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</si>
  <si>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</si>
  <si>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</si>
  <si>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</si>
  <si>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</si>
  <si>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</si>
  <si>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</si>
  <si>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</si>
  <si>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</si>
  <si>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</si>
  <si>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</si>
  <si>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</si>
  <si>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</si>
  <si>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</si>
  <si>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</si>
  <si>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</si>
  <si>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</si>
  <si>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</si>
  <si>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</si>
  <si>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</si>
  <si>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</si>
  <si>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</si>
  <si>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</si>
  <si>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</si>
  <si>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</si>
  <si>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</si>
  <si>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</si>
  <si>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</si>
  <si>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</si>
  <si>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</si>
  <si>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</si>
  <si>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</si>
  <si>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</si>
  <si>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</si>
  <si>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</si>
  <si>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</si>
  <si>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</si>
  <si>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</si>
  <si>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</si>
  <si>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</si>
  <si>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</si>
  <si>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</si>
  <si>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</si>
  <si>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</si>
  <si>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</si>
  <si>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</si>
  <si>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</si>
  <si>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</si>
  <si>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</si>
  <si>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</si>
  <si>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</si>
  <si>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</si>
  <si>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</si>
  <si>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</si>
  <si>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</si>
  <si>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</si>
  <si>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</si>
  <si>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</si>
  <si>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</si>
  <si>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</si>
  <si>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</si>
  <si>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</si>
  <si>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</si>
  <si>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</si>
  <si>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</si>
  <si>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</si>
  <si>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</si>
  <si>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</si>
  <si>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</si>
  <si>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</si>
  <si>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</si>
  <si>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</si>
  <si>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</si>
  <si>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</si>
  <si>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</si>
  <si>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</si>
  <si>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</si>
  <si>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</si>
  <si>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</si>
  <si>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</si>
  <si>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</si>
  <si>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</si>
  <si>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</si>
  <si>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</si>
  <si>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</si>
  <si>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</si>
  <si>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</si>
  <si>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</si>
  <si>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</si>
  <si>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</si>
  <si>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</si>
  <si>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</si>
  <si>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</si>
  <si>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</si>
  <si>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</si>
  <si>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</si>
  <si>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</si>
  <si>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</si>
  <si>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</si>
  <si>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</si>
  <si>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</si>
  <si>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</si>
  <si>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</si>
  <si>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</si>
  <si>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</si>
  <si>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</si>
  <si>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</si>
  <si>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</si>
  <si>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</si>
  <si>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</si>
  <si>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</si>
  <si>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</si>
  <si>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</si>
  <si>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</si>
  <si>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</si>
  <si>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</si>
  <si>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</si>
  <si>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</si>
  <si>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</si>
  <si>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</si>
  <si>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</si>
  <si>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</si>
  <si>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</si>
  <si>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</si>
  <si>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</si>
  <si>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</si>
  <si>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</si>
  <si>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</si>
  <si>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</si>
  <si>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</si>
  <si>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</si>
  <si>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</si>
  <si>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</si>
  <si>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</si>
  <si>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</si>
  <si>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</si>
  <si>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</si>
  <si>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</si>
  <si>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</si>
  <si>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</si>
  <si>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</si>
  <si>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</si>
  <si>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</si>
  <si>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</si>
  <si>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</si>
  <si>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</si>
  <si>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</si>
  <si>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</si>
  <si>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</si>
  <si>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</si>
  <si>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</si>
  <si>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</si>
  <si>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</si>
  <si>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</si>
  <si>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</si>
  <si>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</si>
  <si>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</si>
  <si>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</si>
  <si>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</si>
  <si>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</si>
  <si>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</si>
  <si>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</si>
  <si>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</si>
  <si>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</si>
  <si>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</si>
  <si>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</si>
  <si>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</si>
  <si>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</si>
  <si>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</si>
  <si>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</si>
  <si>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</si>
  <si>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</si>
  <si>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</si>
  <si>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</si>
  <si>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</si>
  <si>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</si>
  <si>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</si>
  <si>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</si>
  <si>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</si>
  <si>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</si>
  <si>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</si>
  <si>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</si>
  <si>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</si>
  <si>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</si>
  <si>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</si>
  <si>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</si>
  <si>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</si>
  <si>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</si>
  <si>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</si>
  <si>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</si>
  <si>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</si>
  <si>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</si>
  <si>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</si>
  <si>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</si>
  <si>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</si>
  <si>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</si>
  <si>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</si>
  <si>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</si>
  <si>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</si>
  <si>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</si>
  <si>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</si>
  <si>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</si>
  <si>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</si>
  <si>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</si>
  <si>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</si>
  <si>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</si>
  <si>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</si>
  <si>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</si>
  <si>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</si>
  <si>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</si>
  <si>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</si>
  <si>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</si>
  <si>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</si>
  <si>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</si>
  <si>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</si>
  <si>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</si>
  <si>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</si>
  <si>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</si>
  <si>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</si>
  <si>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</si>
  <si>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</si>
  <si>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</si>
  <si>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</si>
  <si>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</si>
  <si>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</si>
  <si>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</si>
  <si>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</si>
  <si>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</si>
  <si>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</si>
  <si>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</si>
  <si>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</si>
  <si>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</si>
  <si>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</si>
  <si>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</si>
  <si>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</si>
  <si>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</si>
  <si>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</si>
  <si>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</si>
  <si>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</si>
  <si>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</si>
  <si>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</si>
  <si>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</si>
  <si>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</si>
  <si>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</si>
  <si>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</si>
  <si>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</si>
  <si>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</si>
  <si>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</si>
  <si>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</si>
  <si>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</si>
  <si>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</si>
  <si>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</si>
  <si>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</si>
  <si>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</si>
  <si>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</si>
  <si>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</si>
  <si>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</si>
  <si>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</si>
  <si>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</si>
  <si>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</si>
  <si>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</si>
  <si>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</si>
  <si>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</si>
  <si>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</si>
  <si>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</si>
  <si>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</si>
  <si>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</si>
  <si>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</si>
  <si>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</si>
  <si>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</si>
  <si>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</si>
  <si>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</si>
  <si>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</si>
  <si>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</si>
  <si>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</si>
  <si>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</si>
  <si>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</si>
  <si>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</si>
  <si>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</si>
  <si>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</si>
  <si>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</si>
  <si>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</si>
  <si>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</si>
  <si>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</si>
  <si>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</si>
  <si>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</si>
  <si>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</si>
  <si>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</si>
  <si>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</si>
  <si>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</si>
  <si>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</si>
  <si>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</si>
  <si>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</si>
  <si>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</si>
  <si>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</si>
  <si>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</si>
  <si>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</si>
  <si>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</si>
  <si>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</si>
  <si>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</si>
  <si>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</si>
  <si>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</si>
  <si>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</si>
  <si>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</si>
  <si>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</si>
  <si>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</si>
  <si>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</si>
  <si>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</si>
  <si>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</si>
  <si>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</si>
  <si>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</si>
  <si>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</si>
  <si>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</si>
  <si>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</si>
  <si>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</si>
  <si>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</si>
  <si>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</si>
  <si>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</si>
  <si>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</si>
  <si>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</si>
  <si>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</si>
  <si>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</si>
  <si>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</si>
  <si>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Вид деятельности:_x000D_
  - Водоотведение_x000D_
_x000D_
Территория оказания услуг:_x000D_
  - без дифференциации_x000D_
_x000D_
Централизованная система водоотведения:_x000D_
  - наименование отсутствует</t>
  </si>
  <si>
    <t>наименование отсутствует</t>
  </si>
  <si>
    <t>Нарышкино городское поселение (54655151)</t>
  </si>
  <si>
    <t>3.16.1</t>
  </si>
  <si>
    <t>https://portal.eias.ru/Portal/DownloadPage.aspx?type=12&amp;guid=2f229da8-5133-43ed-b9b3-77d5e7943e72</t>
  </si>
  <si>
    <t>https://portal.eias.ru/Portal/DownloadPage.aspx?type=12&amp;guid=82f91117-68da-4afc-bab5-b13f0312faa1</t>
  </si>
  <si>
    <t>https://portal.eias.ru/Portal/DownloadPage.aspx?type=12&amp;guid=c1016ab7-aac0-48c9-bbef-57d1d48481db</t>
  </si>
  <si>
    <t>https://portal.eias.ru/Portal/DownloadPage.aspx?type=12&amp;guid=ba4fd665-ad05-48a1-bd18-28eb20b2b802</t>
  </si>
  <si>
    <t>Доступно обновление до версии 1.0.5</t>
  </si>
  <si>
    <t>Описание изменений: Версия 1.0.5, 1.0.4
1. Исправление формулы расчета показателя 'Доля расходов, % (от суммы расходов по указанной статье)' листа 'Форма 3.5.2'
Версия 1.0.3
1. Корректировка ограничений пункта 'Среднесписочная численность основного производственного персонала' листа 'Форма 3.5.1'.
Версия 1.0.2
1. Корректировка формулы пункта 'Себестоимость производимых товаров (оказываемых услуг) по регулируемому виду деятельности' листа 'Форма 3.5.1'
Версия 1.0.1
1. Исправление отображения листа 'Форма 3.7' при отсутствии у организации инвестиционной программы</t>
  </si>
  <si>
    <t>Обновление отменено пользователем</t>
  </si>
  <si>
    <t>Предупреждение</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</si>
</sst>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9">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sz val="10"/>
      <name val="Arial"/>
      <family val="2"/>
      <charset val="204"/>
    </font>
    <font>
      <sz val="15"/>
      <name val="Tahoma"/>
      <family val="2"/>
      <charset val="204"/>
    </font>
    <font>
      <sz val="1"/>
      <color indexed="62"/>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sz val="15"/>
      <color theme="0"/>
      <name val="Tahoma"/>
      <family val="2"/>
      <charset val="204"/>
    </font>
    <font>
      <sz val="11"/>
      <color theme="0"/>
      <name val="Tahoma"/>
      <family val="2"/>
      <charset val="204"/>
    </font>
    <font>
      <vertAlign val="superscript"/>
      <sz val="9"/>
      <color theme="1"/>
      <name val="Tahoma"/>
      <family val="2"/>
      <charset val="204"/>
    </font>
    <font>
      <sz val="9"/>
      <color rgb="FF333399"/>
      <name val="Tahoma"/>
      <family val="2"/>
      <charset val="204"/>
    </font>
    <font>
      <b/>
      <u/>
      <sz val="9"/>
      <color rgb="FF333399"/>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47">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lightDown">
        <fgColor indexed="22"/>
      </patternFill>
    </fill>
    <fill>
      <patternFill patternType="solid">
        <fgColor indexed="41"/>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55"/>
      </top>
      <bottom style="thin">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right/>
      <top style="thin">
        <color rgb="FFD3DBDB"/>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indexed="22"/>
      </right>
      <top style="thin">
        <color indexed="22"/>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indexed="22"/>
      </right>
      <top/>
      <bottom/>
      <diagonal/>
    </border>
    <border>
      <left/>
      <right/>
      <top style="thin">
        <color rgb="FFBCBCBC"/>
      </top>
      <bottom style="thin">
        <color rgb="FFBCBCBC"/>
      </bottom>
      <diagonal/>
    </border>
    <border>
      <left style="thin">
        <color theme="0" tint="-0.249977111117893"/>
      </left>
      <right style="thin">
        <color indexed="22"/>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18" fillId="0" borderId="1" applyNumberFormat="0" applyAlignment="0">
      <protection locked="0"/>
    </xf>
    <xf numFmtId="164" fontId="3" fillId="0" borderId="0" applyFont="0" applyFill="0" applyBorder="0" applyAlignment="0" applyProtection="0"/>
    <xf numFmtId="167" fontId="5" fillId="2" borderId="0">
      <protection locked="0"/>
    </xf>
    <xf numFmtId="0" fontId="15" fillId="0" borderId="0" applyFill="0" applyBorder="0" applyProtection="0">
      <alignment vertical="center"/>
    </xf>
    <xf numFmtId="168" fontId="5" fillId="2" borderId="0">
      <protection locked="0"/>
    </xf>
    <xf numFmtId="169" fontId="5"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4" borderId="2" applyNumberFormat="0">
      <alignment horizontal="center" vertical="center"/>
    </xf>
    <xf numFmtId="0" fontId="13" fillId="5" borderId="1" applyNumberFormat="0" applyAlignment="0" applyProtection="0"/>
    <xf numFmtId="0" fontId="6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2" borderId="4" applyBorder="0">
      <alignment horizontal="right"/>
    </xf>
    <xf numFmtId="49" fontId="5" fillId="0" borderId="0" applyBorder="0">
      <alignment vertical="top"/>
    </xf>
    <xf numFmtId="0" fontId="65" fillId="0" borderId="0"/>
    <xf numFmtId="0" fontId="21" fillId="0" borderId="0"/>
    <xf numFmtId="0" fontId="64" fillId="0" borderId="0"/>
    <xf numFmtId="0" fontId="1" fillId="0" borderId="0"/>
    <xf numFmtId="0" fontId="1" fillId="0" borderId="0"/>
    <xf numFmtId="0" fontId="35" fillId="6" borderId="0" applyNumberFormat="0" applyBorder="0" applyAlignment="0">
      <alignment horizontal="left" vertical="center"/>
    </xf>
    <xf numFmtId="49" fontId="35" fillId="0" borderId="0" applyBorder="0">
      <alignment vertical="top"/>
    </xf>
    <xf numFmtId="49" fontId="5" fillId="0" borderId="0" applyBorder="0">
      <alignment vertical="top"/>
    </xf>
    <xf numFmtId="49" fontId="5" fillId="0" borderId="0" applyBorder="0">
      <alignment vertical="top"/>
    </xf>
    <xf numFmtId="49" fontId="35" fillId="0" borderId="0" applyBorder="0">
      <alignment vertical="top"/>
    </xf>
    <xf numFmtId="49" fontId="5" fillId="6" borderId="0" applyBorder="0">
      <alignment vertical="top"/>
    </xf>
    <xf numFmtId="49" fontId="32" fillId="7" borderId="0" applyBorder="0">
      <alignment vertical="top"/>
    </xf>
    <xf numFmtId="49" fontId="35" fillId="0" borderId="0" applyBorder="0">
      <alignment vertical="top"/>
    </xf>
    <xf numFmtId="0" fontId="57" fillId="0" borderId="0"/>
    <xf numFmtId="49" fontId="35" fillId="0" borderId="0" applyBorder="0">
      <alignment vertical="top"/>
    </xf>
    <xf numFmtId="49" fontId="32" fillId="7" borderId="0" applyBorder="0">
      <alignment vertical="top"/>
    </xf>
    <xf numFmtId="49" fontId="32" fillId="7" borderId="0" applyBorder="0">
      <alignment vertical="top"/>
    </xf>
    <xf numFmtId="49" fontId="32" fillId="7" borderId="0" applyBorder="0">
      <alignment vertical="top"/>
    </xf>
    <xf numFmtId="0" fontId="60" fillId="0" borderId="0"/>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84" fillId="0" borderId="0" applyNumberFormat="0" applyFill="0" applyBorder="0" applyAlignment="0" applyProtection="0"/>
    <xf numFmtId="0" fontId="85" fillId="0" borderId="60" applyNumberFormat="0" applyFill="0" applyAlignment="0" applyProtection="0"/>
    <xf numFmtId="0" fontId="86" fillId="0" borderId="61" applyNumberFormat="0" applyFill="0" applyAlignment="0" applyProtection="0"/>
    <xf numFmtId="0" fontId="87" fillId="0" borderId="62" applyNumberFormat="0" applyFill="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18" borderId="0" applyNumberFormat="0" applyBorder="0" applyAlignment="0" applyProtection="0"/>
    <xf numFmtId="0" fontId="90" fillId="19" borderId="0" applyNumberFormat="0" applyBorder="0" applyAlignment="0" applyProtection="0"/>
    <xf numFmtId="0" fontId="91" fillId="20" borderId="63" applyNumberFormat="0" applyAlignment="0" applyProtection="0"/>
    <xf numFmtId="0" fontId="92" fillId="20" borderId="64" applyNumberFormat="0" applyAlignment="0" applyProtection="0"/>
    <xf numFmtId="0" fontId="93" fillId="0" borderId="65" applyNumberFormat="0" applyFill="0" applyAlignment="0" applyProtection="0"/>
    <xf numFmtId="0" fontId="94" fillId="21" borderId="66" applyNumberFormat="0" applyAlignment="0" applyProtection="0"/>
    <xf numFmtId="0" fontId="95" fillId="0" borderId="0" applyNumberFormat="0" applyFill="0" applyBorder="0" applyAlignment="0" applyProtection="0"/>
    <xf numFmtId="0" fontId="32" fillId="22" borderId="67" applyNumberFormat="0" applyFont="0" applyAlignment="0" applyProtection="0"/>
    <xf numFmtId="0" fontId="96" fillId="0" borderId="0" applyNumberFormat="0" applyFill="0" applyBorder="0" applyAlignment="0" applyProtection="0"/>
    <xf numFmtId="0" fontId="97" fillId="0" borderId="68" applyNumberFormat="0" applyFill="0" applyAlignment="0" applyProtection="0"/>
    <xf numFmtId="0" fontId="98"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98" fillId="38" borderId="0" applyNumberFormat="0" applyBorder="0" applyAlignment="0" applyProtection="0"/>
    <xf numFmtId="0" fontId="98"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98" fillId="42" borderId="0" applyNumberFormat="0" applyBorder="0" applyAlignment="0" applyProtection="0"/>
    <xf numFmtId="0" fontId="98"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98" fillId="46" borderId="0" applyNumberFormat="0" applyBorder="0" applyAlignment="0" applyProtection="0"/>
  </cellStyleXfs>
  <cellXfs count="739">
    <xf numFmtId="49" fontId="0" fillId="0" borderId="0" xfId="0">
      <alignment vertical="top"/>
    </xf>
    <xf numFmtId="49" fontId="39" fillId="8" borderId="5" xfId="52" applyFont="1" applyFill="1" applyBorder="1" applyAlignment="1" applyProtection="1">
      <alignment horizontal="right" vertical="center"/>
    </xf>
    <xf numFmtId="0" fontId="5" fillId="0" borderId="6" xfId="71" applyFont="1" applyFill="1" applyBorder="1" applyAlignment="1" applyProtection="1">
      <alignment horizontal="left" vertical="center" wrapText="1" indent="1"/>
    </xf>
    <xf numFmtId="169" fontId="5" fillId="9" borderId="7" xfId="71" applyNumberFormat="1" applyFont="1" applyFill="1" applyBorder="1" applyAlignment="1" applyProtection="1">
      <alignment horizontal="right" vertical="center" wrapText="1"/>
      <protection locked="0"/>
    </xf>
    <xf numFmtId="14" fontId="5" fillId="0" borderId="0" xfId="71" applyNumberFormat="1" applyFont="1" applyFill="1" applyBorder="1" applyAlignment="1" applyProtection="1">
      <alignment horizontal="center" vertical="center" wrapText="1"/>
    </xf>
    <xf numFmtId="4" fontId="5" fillId="2" borderId="27" xfId="71" applyNumberFormat="1" applyFont="1" applyFill="1" applyBorder="1" applyAlignment="1" applyProtection="1">
      <alignment horizontal="right" vertical="center" wrapText="1"/>
      <protection locked="0"/>
    </xf>
    <xf numFmtId="0" fontId="5" fillId="0" borderId="7" xfId="71" applyFont="1" applyFill="1" applyBorder="1" applyAlignment="1" applyProtection="1">
      <alignment horizontal="left" vertical="center" wrapText="1" indent="2"/>
    </xf>
    <xf numFmtId="0" fontId="5" fillId="0" borderId="7" xfId="71" applyFont="1" applyFill="1" applyBorder="1" applyAlignment="1" applyProtection="1">
      <alignment horizontal="left" vertical="center" wrapText="1" indent="1"/>
    </xf>
    <xf numFmtId="4" fontId="5" fillId="10" borderId="7" xfId="71" applyNumberFormat="1" applyFont="1" applyFill="1" applyBorder="1" applyAlignment="1" applyProtection="1">
      <alignment horizontal="right" vertical="center" wrapText="1"/>
    </xf>
    <xf numFmtId="49" fontId="7" fillId="0" borderId="0" xfId="52" applyFont="1" applyFill="1" applyBorder="1" applyAlignment="1" applyProtection="1">
      <alignment horizontal="center" vertical="center"/>
    </xf>
    <xf numFmtId="49" fontId="5" fillId="0" borderId="28" xfId="71" applyNumberFormat="1" applyFont="1" applyFill="1" applyBorder="1" applyAlignment="1" applyProtection="1">
      <alignment horizontal="center" vertical="center" wrapText="1"/>
    </xf>
    <xf numFmtId="49" fontId="27" fillId="0" borderId="29" xfId="38" applyNumberFormat="1" applyFont="1" applyFill="1" applyBorder="1" applyAlignment="1" applyProtection="1">
      <alignment horizontal="center" vertical="center" wrapText="1"/>
    </xf>
    <xf numFmtId="0" fontId="18" fillId="0" borderId="0" xfId="73" applyFont="1" applyFill="1" applyBorder="1" applyAlignment="1" applyProtection="1">
      <alignment vertical="center" wrapText="1"/>
    </xf>
    <xf numFmtId="0" fontId="18" fillId="0" borderId="0" xfId="73" applyFont="1" applyBorder="1" applyAlignment="1">
      <alignment vertical="center" wrapText="1"/>
    </xf>
    <xf numFmtId="0" fontId="10" fillId="0" borderId="0" xfId="71" applyFont="1" applyFill="1" applyBorder="1" applyAlignment="1" applyProtection="1">
      <alignment vertical="center" wrapText="1"/>
    </xf>
    <xf numFmtId="49" fontId="66" fillId="0" borderId="0" xfId="71" applyNumberFormat="1" applyFont="1" applyFill="1" applyAlignment="1" applyProtection="1">
      <alignment horizontal="center" vertical="center" wrapText="1"/>
    </xf>
    <xf numFmtId="49" fontId="5" fillId="10" borderId="4" xfId="0" applyFont="1" applyFill="1" applyBorder="1" applyAlignment="1" applyProtection="1">
      <alignment horizontal="center" vertical="top"/>
    </xf>
    <xf numFmtId="49" fontId="5" fillId="0" borderId="0" xfId="66" applyFont="1" applyAlignment="1" applyProtection="1">
      <alignment vertical="center" wrapText="1"/>
    </xf>
    <xf numFmtId="49" fontId="10" fillId="0" borderId="0" xfId="66" applyFont="1" applyAlignment="1" applyProtection="1">
      <alignment vertical="center"/>
    </xf>
    <xf numFmtId="0" fontId="10" fillId="0" borderId="0" xfId="65" applyFont="1" applyAlignment="1" applyProtection="1">
      <alignment horizontal="center" vertical="center" wrapText="1"/>
    </xf>
    <xf numFmtId="0" fontId="5" fillId="0" borderId="0" xfId="65" applyFont="1" applyAlignment="1" applyProtection="1">
      <alignment vertical="center" wrapText="1"/>
    </xf>
    <xf numFmtId="0" fontId="5" fillId="0" borderId="0" xfId="65" applyFont="1" applyAlignment="1" applyProtection="1">
      <alignment horizontal="left" vertical="center" wrapText="1"/>
    </xf>
    <xf numFmtId="0" fontId="5" fillId="0" borderId="0" xfId="65" applyFont="1" applyProtection="1"/>
    <xf numFmtId="49" fontId="5" fillId="0" borderId="0" xfId="60" applyFont="1" applyProtection="1">
      <alignment vertical="top"/>
    </xf>
    <xf numFmtId="49" fontId="5" fillId="0" borderId="0" xfId="60" applyProtection="1">
      <alignment vertical="top"/>
    </xf>
    <xf numFmtId="0" fontId="10" fillId="0" borderId="0" xfId="68" applyNumberFormat="1" applyFont="1" applyFill="1" applyAlignment="1" applyProtection="1">
      <alignment vertical="center" wrapText="1"/>
    </xf>
    <xf numFmtId="0" fontId="10" fillId="0" borderId="0" xfId="68" applyFont="1" applyFill="1" applyAlignment="1" applyProtection="1">
      <alignment horizontal="left" vertical="center" wrapText="1"/>
    </xf>
    <xf numFmtId="0" fontId="10" fillId="0" borderId="0" xfId="68" applyFont="1" applyFill="1" applyAlignment="1" applyProtection="1">
      <alignment vertical="center" wrapText="1"/>
    </xf>
    <xf numFmtId="0" fontId="5" fillId="0" borderId="0" xfId="68" applyFont="1" applyAlignment="1" applyProtection="1">
      <alignment vertical="center" wrapText="1"/>
    </xf>
    <xf numFmtId="0" fontId="5" fillId="0" borderId="0" xfId="68" applyFont="1" applyFill="1" applyAlignment="1" applyProtection="1">
      <alignment vertical="center"/>
    </xf>
    <xf numFmtId="0" fontId="10" fillId="0" borderId="0" xfId="68" applyFont="1" applyFill="1" applyBorder="1" applyAlignment="1" applyProtection="1">
      <alignment vertical="center" wrapText="1"/>
    </xf>
    <xf numFmtId="49" fontId="10" fillId="0" borderId="0" xfId="68" applyNumberFormat="1" applyFont="1" applyFill="1" applyBorder="1" applyAlignment="1" applyProtection="1">
      <alignment horizontal="left" vertical="center" wrapText="1"/>
    </xf>
    <xf numFmtId="49" fontId="0" fillId="11" borderId="0" xfId="0" applyFill="1" applyProtection="1">
      <alignment vertical="top"/>
    </xf>
    <xf numFmtId="0" fontId="5" fillId="0" borderId="0" xfId="71" applyFont="1" applyFill="1" applyAlignment="1" applyProtection="1">
      <alignment vertical="center" wrapText="1"/>
    </xf>
    <xf numFmtId="0" fontId="21" fillId="0" borderId="0" xfId="63" applyProtection="1"/>
    <xf numFmtId="0" fontId="5" fillId="0" borderId="0" xfId="67" applyFont="1" applyFill="1" applyBorder="1" applyAlignment="1" applyProtection="1">
      <alignment horizontal="left" vertical="center" wrapText="1" indent="1"/>
    </xf>
    <xf numFmtId="4" fontId="5" fillId="0" borderId="0" xfId="39" applyFont="1" applyFill="1" applyBorder="1" applyAlignment="1" applyProtection="1">
      <alignment horizontal="right" vertical="center" wrapText="1"/>
    </xf>
    <xf numFmtId="0" fontId="19" fillId="11" borderId="0" xfId="71" applyFont="1" applyFill="1" applyAlignment="1" applyProtection="1">
      <alignment horizontal="center" vertical="center" wrapText="1"/>
    </xf>
    <xf numFmtId="0" fontId="5" fillId="0" borderId="7" xfId="67" applyFont="1" applyFill="1" applyBorder="1" applyAlignment="1" applyProtection="1">
      <alignment vertical="center" wrapText="1"/>
    </xf>
    <xf numFmtId="0" fontId="0" fillId="0" borderId="7" xfId="67" applyFont="1" applyFill="1" applyBorder="1" applyAlignment="1" applyProtection="1">
      <alignment vertical="center" wrapText="1"/>
    </xf>
    <xf numFmtId="0" fontId="66" fillId="0" borderId="0" xfId="68" applyFont="1" applyAlignment="1" applyProtection="1">
      <alignment horizontal="center" vertical="center" wrapText="1"/>
    </xf>
    <xf numFmtId="0" fontId="0" fillId="0" borderId="0" xfId="67" applyFont="1" applyFill="1" applyBorder="1" applyAlignment="1" applyProtection="1">
      <alignment vertical="center" wrapText="1"/>
    </xf>
    <xf numFmtId="0" fontId="18" fillId="0" borderId="0" xfId="23" applyFont="1" applyFill="1" applyBorder="1" applyAlignment="1" applyProtection="1">
      <alignment horizontal="left" vertical="top" wrapText="1"/>
    </xf>
    <xf numFmtId="49" fontId="14" fillId="0" borderId="0" xfId="51" applyFont="1" applyFill="1" applyBorder="1" applyAlignment="1" applyProtection="1">
      <alignment vertical="top" wrapText="1"/>
    </xf>
    <xf numFmtId="0" fontId="18" fillId="0" borderId="0" xfId="23" applyFont="1" applyFill="1" applyBorder="1" applyAlignment="1" applyProtection="1">
      <alignment horizontal="right" vertical="top" wrapText="1"/>
    </xf>
    <xf numFmtId="49" fontId="0" fillId="11"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71" applyFont="1" applyFill="1" applyAlignment="1" applyProtection="1">
      <alignment vertical="center" wrapText="1"/>
    </xf>
    <xf numFmtId="49" fontId="7" fillId="11" borderId="0" xfId="0" applyNumberFormat="1" applyFont="1" applyFill="1" applyAlignment="1" applyProtection="1">
      <alignment horizontal="center" vertical="center"/>
    </xf>
    <xf numFmtId="0" fontId="1" fillId="0" borderId="0" xfId="44"/>
    <xf numFmtId="0" fontId="5" fillId="0" borderId="0" xfId="53" applyNumberFormat="1" applyFont="1">
      <alignment vertical="top"/>
    </xf>
    <xf numFmtId="0" fontId="0" fillId="0" borderId="0" xfId="71" applyFont="1" applyFill="1" applyAlignment="1" applyProtection="1">
      <alignment vertical="center" wrapText="1"/>
    </xf>
    <xf numFmtId="0" fontId="27" fillId="0" borderId="0" xfId="71" applyFont="1" applyFill="1" applyAlignment="1" applyProtection="1">
      <alignment horizontal="center" vertical="center" wrapText="1"/>
    </xf>
    <xf numFmtId="0" fontId="27" fillId="0" borderId="0" xfId="65" applyFont="1" applyAlignment="1" applyProtection="1">
      <alignment horizontal="center" vertical="center"/>
    </xf>
    <xf numFmtId="0" fontId="31" fillId="0" borderId="0" xfId="71" applyFont="1" applyFill="1" applyBorder="1" applyAlignment="1" applyProtection="1">
      <alignment horizontal="center" vertical="center" wrapText="1"/>
    </xf>
    <xf numFmtId="0" fontId="18" fillId="0" borderId="0" xfId="23" applyFont="1" applyFill="1" applyBorder="1" applyAlignment="1" applyProtection="1">
      <alignment horizontal="left" vertical="top"/>
    </xf>
    <xf numFmtId="49" fontId="5" fillId="0" borderId="0" xfId="68" applyNumberFormat="1" applyFont="1" applyFill="1" applyBorder="1" applyAlignment="1" applyProtection="1">
      <alignment horizontal="center" vertical="center" wrapText="1"/>
    </xf>
    <xf numFmtId="0" fontId="31" fillId="0" borderId="0" xfId="65" applyFont="1" applyAlignment="1" applyProtection="1">
      <alignment horizontal="center" vertical="center"/>
    </xf>
    <xf numFmtId="49" fontId="19" fillId="11" borderId="0" xfId="71" applyNumberFormat="1" applyFont="1" applyFill="1" applyAlignment="1" applyProtection="1">
      <alignment horizontal="center" vertical="center" wrapText="1"/>
    </xf>
    <xf numFmtId="0" fontId="5" fillId="0" borderId="30" xfId="65" applyFont="1" applyFill="1" applyBorder="1" applyAlignment="1" applyProtection="1">
      <alignment horizontal="center" vertical="center" wrapText="1"/>
    </xf>
    <xf numFmtId="0" fontId="5" fillId="10" borderId="30" xfId="68" applyFont="1" applyFill="1" applyBorder="1" applyAlignment="1" applyProtection="1">
      <alignment horizontal="center" vertical="center"/>
    </xf>
    <xf numFmtId="49" fontId="5" fillId="10" borderId="30" xfId="68" applyNumberFormat="1" applyFont="1" applyFill="1" applyBorder="1" applyAlignment="1" applyProtection="1">
      <alignment horizontal="center" vertical="center" wrapText="1"/>
    </xf>
    <xf numFmtId="49" fontId="5" fillId="0" borderId="30" xfId="68" applyNumberFormat="1" applyFont="1" applyFill="1" applyBorder="1" applyAlignment="1" applyProtection="1">
      <alignment horizontal="center" vertical="center" wrapText="1"/>
    </xf>
    <xf numFmtId="0" fontId="5" fillId="0" borderId="30" xfId="38" applyFont="1" applyFill="1" applyBorder="1" applyAlignment="1" applyProtection="1">
      <alignment horizontal="center" vertical="center" wrapText="1"/>
    </xf>
    <xf numFmtId="0" fontId="5" fillId="0" borderId="30" xfId="71" applyFont="1" applyFill="1" applyBorder="1" applyAlignment="1" applyProtection="1">
      <alignment horizontal="center" vertical="center" wrapText="1"/>
    </xf>
    <xf numFmtId="49" fontId="5" fillId="0" borderId="30" xfId="65" applyNumberFormat="1" applyFont="1" applyFill="1" applyBorder="1" applyAlignment="1" applyProtection="1">
      <alignment horizontal="left" vertical="center" wrapText="1"/>
    </xf>
    <xf numFmtId="49" fontId="5" fillId="9" borderId="30" xfId="65" applyNumberFormat="1" applyFont="1" applyFill="1" applyBorder="1" applyAlignment="1" applyProtection="1">
      <alignment horizontal="left" vertical="center" wrapText="1"/>
      <protection locked="0"/>
    </xf>
    <xf numFmtId="49" fontId="5" fillId="9" borderId="30" xfId="68" applyNumberFormat="1" applyFont="1" applyFill="1" applyBorder="1" applyAlignment="1" applyProtection="1">
      <alignment horizontal="center" vertical="center" wrapText="1"/>
      <protection locked="0"/>
    </xf>
    <xf numFmtId="0" fontId="5" fillId="0" borderId="0" xfId="65" applyFont="1"/>
    <xf numFmtId="0" fontId="5" fillId="0" borderId="0" xfId="37"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69"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69" applyNumberFormat="1" applyFont="1" applyFill="1" applyAlignment="1" applyProtection="1">
      <alignment vertical="center" wrapText="1"/>
    </xf>
    <xf numFmtId="0" fontId="5" fillId="0" borderId="0" xfId="69"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31" xfId="71" applyFont="1" applyFill="1" applyBorder="1" applyAlignment="1" applyProtection="1">
      <alignment horizontal="center" vertical="center" wrapText="1"/>
    </xf>
    <xf numFmtId="49" fontId="0" fillId="0" borderId="31" xfId="0" applyFill="1" applyBorder="1" applyAlignment="1" applyProtection="1">
      <alignment horizontal="center" vertical="center" wrapText="1"/>
    </xf>
    <xf numFmtId="0" fontId="0" fillId="0" borderId="31" xfId="0" applyNumberFormat="1" applyFill="1" applyBorder="1" applyAlignment="1" applyProtection="1">
      <alignment horizontal="center" vertical="center" wrapText="1"/>
    </xf>
    <xf numFmtId="0" fontId="27" fillId="0" borderId="0" xfId="71" applyFont="1" applyFill="1" applyBorder="1" applyAlignment="1" applyProtection="1">
      <alignment horizontal="center" vertical="center" wrapText="1"/>
    </xf>
    <xf numFmtId="0" fontId="5" fillId="0" borderId="0" xfId="71" applyFont="1" applyFill="1" applyBorder="1" applyAlignment="1" applyProtection="1">
      <alignment vertical="center" wrapText="1"/>
    </xf>
    <xf numFmtId="0" fontId="5" fillId="0" borderId="0" xfId="71" applyFont="1" applyFill="1" applyBorder="1" applyAlignment="1" applyProtection="1">
      <alignment horizontal="right" vertical="center" wrapText="1"/>
    </xf>
    <xf numFmtId="49" fontId="27" fillId="0" borderId="0" xfId="38"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65" applyFont="1" applyFill="1" applyAlignment="1" applyProtection="1">
      <alignment horizontal="center" vertical="center"/>
    </xf>
    <xf numFmtId="0" fontId="5" fillId="0" borderId="0" xfId="65" applyFont="1" applyFill="1" applyProtection="1"/>
    <xf numFmtId="0" fontId="31" fillId="0" borderId="0" xfId="65" applyFont="1" applyFill="1" applyBorder="1" applyAlignment="1" applyProtection="1">
      <alignment horizontal="center" vertical="center"/>
    </xf>
    <xf numFmtId="0" fontId="5" fillId="0" borderId="0" xfId="65" applyFont="1" applyFill="1" applyBorder="1" applyProtection="1"/>
    <xf numFmtId="0" fontId="5" fillId="0" borderId="30" xfId="65" applyFont="1" applyFill="1" applyBorder="1" applyAlignment="1" applyProtection="1">
      <alignment horizontal="center" vertical="center"/>
    </xf>
    <xf numFmtId="0" fontId="31" fillId="0" borderId="0" xfId="65"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65" applyFont="1" applyFill="1" applyAlignment="1" applyProtection="1">
      <alignment horizontal="center" vertical="center"/>
    </xf>
    <xf numFmtId="0" fontId="27" fillId="0" borderId="0" xfId="65" applyFont="1" applyFill="1" applyBorder="1" applyAlignment="1" applyProtection="1">
      <alignment horizontal="center" vertical="center"/>
    </xf>
    <xf numFmtId="49" fontId="7" fillId="8" borderId="32" xfId="0" applyFont="1" applyFill="1" applyBorder="1" applyAlignment="1" applyProtection="1">
      <alignment horizontal="center" vertical="center"/>
    </xf>
    <xf numFmtId="49" fontId="39" fillId="8" borderId="33" xfId="0" applyFont="1" applyFill="1" applyBorder="1" applyAlignment="1" applyProtection="1">
      <alignment horizontal="left" vertical="center"/>
    </xf>
    <xf numFmtId="0" fontId="22" fillId="0" borderId="0" xfId="68" applyFont="1" applyFill="1" applyAlignment="1" applyProtection="1">
      <alignment vertical="center" wrapText="1"/>
    </xf>
    <xf numFmtId="0" fontId="5" fillId="0" borderId="0" xfId="68" applyFont="1" applyFill="1" applyAlignment="1" applyProtection="1">
      <alignment vertical="center" wrapText="1"/>
    </xf>
    <xf numFmtId="0" fontId="5" fillId="0" borderId="0" xfId="68" applyFont="1" applyFill="1" applyBorder="1" applyAlignment="1" applyProtection="1">
      <alignment vertical="center" wrapText="1"/>
    </xf>
    <xf numFmtId="0" fontId="5" fillId="0" borderId="0" xfId="68" applyFont="1" applyFill="1" applyBorder="1" applyAlignment="1" applyProtection="1">
      <alignment horizontal="right" vertical="center" wrapText="1" indent="1"/>
    </xf>
    <xf numFmtId="14" fontId="10" fillId="0" borderId="0" xfId="68" applyNumberFormat="1" applyFont="1" applyFill="1" applyBorder="1" applyAlignment="1" applyProtection="1">
      <alignment horizontal="center" vertical="center" wrapText="1"/>
    </xf>
    <xf numFmtId="0" fontId="10" fillId="0" borderId="0" xfId="68" applyNumberFormat="1" applyFont="1" applyFill="1" applyBorder="1" applyAlignment="1" applyProtection="1">
      <alignment horizontal="center" vertical="center" wrapText="1"/>
    </xf>
    <xf numFmtId="0" fontId="0" fillId="0" borderId="0" xfId="68" applyFont="1" applyFill="1" applyBorder="1" applyAlignment="1" applyProtection="1">
      <alignment horizontal="right" vertical="center" wrapText="1" indent="1"/>
    </xf>
    <xf numFmtId="0" fontId="22" fillId="0" borderId="0" xfId="68" applyFont="1" applyFill="1" applyAlignment="1" applyProtection="1">
      <alignment horizontal="center" vertical="center" wrapText="1"/>
    </xf>
    <xf numFmtId="0" fontId="5" fillId="0" borderId="0" xfId="68" applyNumberFormat="1" applyFont="1" applyFill="1" applyBorder="1" applyAlignment="1" applyProtection="1">
      <alignment horizontal="right" vertical="center" wrapText="1" indent="1"/>
    </xf>
    <xf numFmtId="0" fontId="0" fillId="0" borderId="0" xfId="68" applyNumberFormat="1" applyFont="1" applyFill="1" applyBorder="1" applyAlignment="1" applyProtection="1">
      <alignment horizontal="right" vertical="center" wrapText="1" indent="1"/>
    </xf>
    <xf numFmtId="49" fontId="5" fillId="0" borderId="0" xfId="68" applyNumberFormat="1" applyFont="1" applyFill="1" applyBorder="1" applyAlignment="1" applyProtection="1">
      <alignment horizontal="right" vertical="center" wrapText="1" indent="1"/>
    </xf>
    <xf numFmtId="0" fontId="10" fillId="0" borderId="0" xfId="68" applyFont="1" applyFill="1" applyAlignment="1" applyProtection="1">
      <alignment horizontal="center" vertical="center" wrapText="1"/>
    </xf>
    <xf numFmtId="0" fontId="66" fillId="0" borderId="0" xfId="68" applyFont="1" applyFill="1" applyAlignment="1" applyProtection="1">
      <alignment horizontal="center" vertical="center" wrapText="1"/>
    </xf>
    <xf numFmtId="0" fontId="5" fillId="0" borderId="0" xfId="68" applyFont="1" applyFill="1" applyAlignment="1" applyProtection="1">
      <alignment horizontal="center" vertical="center" wrapText="1"/>
    </xf>
    <xf numFmtId="0" fontId="5" fillId="0" borderId="0" xfId="68" applyFont="1" applyFill="1" applyAlignment="1" applyProtection="1">
      <alignment horizontal="right" vertical="center"/>
    </xf>
    <xf numFmtId="0" fontId="7" fillId="0" borderId="0" xfId="68" applyFont="1" applyFill="1" applyBorder="1" applyAlignment="1" applyProtection="1">
      <alignment vertical="center" wrapText="1"/>
    </xf>
    <xf numFmtId="0" fontId="24" fillId="0" borderId="0" xfId="68" applyFont="1" applyFill="1" applyBorder="1" applyAlignment="1" applyProtection="1">
      <alignment horizontal="center" vertical="center" wrapText="1"/>
    </xf>
    <xf numFmtId="0" fontId="5" fillId="0" borderId="0" xfId="68" applyFont="1" applyFill="1" applyBorder="1" applyAlignment="1" applyProtection="1">
      <alignment horizontal="center" vertical="center" wrapText="1"/>
    </xf>
    <xf numFmtId="14" fontId="5" fillId="0" borderId="0" xfId="68" applyNumberFormat="1" applyFont="1" applyFill="1" applyBorder="1" applyAlignment="1" applyProtection="1">
      <alignment horizontal="center" vertical="center" wrapText="1"/>
    </xf>
    <xf numFmtId="0" fontId="5" fillId="0" borderId="0" xfId="68" applyNumberFormat="1" applyFont="1" applyFill="1" applyBorder="1" applyAlignment="1" applyProtection="1">
      <alignment horizontal="center" vertical="center" wrapText="1"/>
    </xf>
    <xf numFmtId="0" fontId="31" fillId="0" borderId="0" xfId="65"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4" xfId="51" applyFont="1" applyFill="1" applyBorder="1" applyAlignment="1" applyProtection="1">
      <alignment vertical="center" wrapText="1"/>
    </xf>
    <xf numFmtId="49" fontId="23" fillId="0" borderId="35" xfId="51" applyFont="1" applyFill="1" applyBorder="1" applyAlignment="1" applyProtection="1">
      <alignment vertical="center" wrapText="1"/>
    </xf>
    <xf numFmtId="49" fontId="23" fillId="0" borderId="35" xfId="51" applyFont="1" applyFill="1" applyBorder="1" applyAlignment="1" applyProtection="1">
      <alignment horizontal="center" vertical="center" wrapText="1"/>
    </xf>
    <xf numFmtId="49" fontId="11" fillId="0" borderId="0" xfId="33" applyNumberFormat="1" applyFont="1" applyFill="1" applyBorder="1" applyAlignment="1" applyProtection="1">
      <alignment wrapText="1"/>
    </xf>
    <xf numFmtId="49" fontId="11" fillId="0" borderId="0" xfId="33" applyNumberFormat="1" applyFont="1" applyFill="1" applyBorder="1" applyAlignment="1" applyProtection="1">
      <alignment horizontal="left" wrapText="1"/>
    </xf>
    <xf numFmtId="49" fontId="23" fillId="0" borderId="36" xfId="51" applyFont="1" applyFill="1" applyBorder="1" applyAlignment="1" applyProtection="1">
      <alignment vertical="center" wrapText="1"/>
    </xf>
    <xf numFmtId="49" fontId="66" fillId="0" borderId="0" xfId="0" applyFont="1" applyFill="1" applyProtection="1">
      <alignment vertical="top"/>
    </xf>
    <xf numFmtId="49" fontId="0" fillId="0" borderId="37" xfId="0" applyFill="1" applyBorder="1" applyProtection="1">
      <alignment vertical="top"/>
    </xf>
    <xf numFmtId="49" fontId="0" fillId="0" borderId="38" xfId="0" applyFill="1" applyBorder="1" applyProtection="1">
      <alignment vertical="top"/>
    </xf>
    <xf numFmtId="49" fontId="14" fillId="0" borderId="39" xfId="51" applyFont="1" applyFill="1" applyBorder="1" applyAlignment="1" applyProtection="1">
      <alignment wrapText="1"/>
    </xf>
    <xf numFmtId="49" fontId="0" fillId="0" borderId="40" xfId="0" applyFill="1" applyBorder="1" applyProtection="1">
      <alignment vertical="top"/>
    </xf>
    <xf numFmtId="49" fontId="0" fillId="0" borderId="12" xfId="0" applyFill="1" applyBorder="1" applyProtection="1">
      <alignment vertical="top"/>
    </xf>
    <xf numFmtId="49" fontId="14" fillId="0" borderId="0" xfId="51" applyFont="1" applyFill="1" applyBorder="1" applyAlignment="1" applyProtection="1">
      <alignment wrapText="1"/>
    </xf>
    <xf numFmtId="49" fontId="20" fillId="0" borderId="13" xfId="51" applyFont="1" applyFill="1" applyBorder="1" applyAlignment="1" applyProtection="1">
      <alignment horizontal="left" vertical="center" wrapText="1"/>
    </xf>
    <xf numFmtId="49" fontId="20" fillId="0" borderId="0" xfId="51" applyFont="1" applyFill="1" applyBorder="1" applyAlignment="1" applyProtection="1">
      <alignment horizontal="left" vertical="center" wrapText="1"/>
    </xf>
    <xf numFmtId="49" fontId="14" fillId="0" borderId="13" xfId="51" applyFont="1" applyFill="1" applyBorder="1" applyAlignment="1" applyProtection="1">
      <alignment wrapText="1"/>
    </xf>
    <xf numFmtId="0" fontId="14" fillId="0" borderId="0" xfId="64" applyFont="1" applyFill="1" applyBorder="1" applyAlignment="1" applyProtection="1">
      <alignment horizontal="right" vertical="top" wrapText="1"/>
    </xf>
    <xf numFmtId="49" fontId="14" fillId="0" borderId="0" xfId="51" applyFont="1" applyFill="1" applyBorder="1" applyAlignment="1" applyProtection="1">
      <alignment horizontal="right" wrapText="1"/>
    </xf>
    <xf numFmtId="49" fontId="0" fillId="0" borderId="41" xfId="0" applyFill="1" applyBorder="1" applyProtection="1">
      <alignment vertical="top"/>
    </xf>
    <xf numFmtId="49" fontId="0" fillId="0" borderId="42" xfId="0" applyFill="1" applyBorder="1" applyProtection="1">
      <alignment vertical="top"/>
    </xf>
    <xf numFmtId="49" fontId="20" fillId="0" borderId="43" xfId="51" applyFont="1" applyFill="1" applyBorder="1" applyAlignment="1" applyProtection="1">
      <alignment horizontal="left" vertical="center" wrapText="1"/>
    </xf>
    <xf numFmtId="49" fontId="20" fillId="0" borderId="44" xfId="51" applyFont="1" applyFill="1" applyBorder="1" applyAlignment="1" applyProtection="1">
      <alignment horizontal="left" vertical="center" wrapText="1"/>
    </xf>
    <xf numFmtId="49" fontId="32" fillId="2" borderId="9" xfId="46" applyNumberFormat="1" applyFont="1" applyFill="1" applyBorder="1" applyAlignment="1" applyProtection="1">
      <alignment horizontal="center" vertical="center" wrapText="1"/>
      <protection locked="0"/>
    </xf>
    <xf numFmtId="49" fontId="32" fillId="9" borderId="9" xfId="46" applyNumberFormat="1" applyFont="1" applyFill="1" applyBorder="1" applyAlignment="1" applyProtection="1">
      <alignment horizontal="center" vertical="center" wrapText="1"/>
      <protection locked="0"/>
    </xf>
    <xf numFmtId="49" fontId="32" fillId="10" borderId="9" xfId="46" applyNumberFormat="1" applyFont="1" applyFill="1" applyBorder="1" applyAlignment="1" applyProtection="1">
      <alignment horizontal="center" vertical="center" wrapText="1"/>
    </xf>
    <xf numFmtId="49" fontId="32" fillId="15" borderId="9" xfId="46" applyNumberFormat="1" applyFont="1" applyFill="1" applyBorder="1" applyAlignment="1" applyProtection="1">
      <alignment horizontal="center" vertical="center" wrapText="1"/>
    </xf>
    <xf numFmtId="49" fontId="0" fillId="2" borderId="27" xfId="0" applyFill="1" applyBorder="1" applyAlignment="1" applyProtection="1">
      <alignment horizontal="left" vertical="center" wrapText="1"/>
      <protection locked="0"/>
    </xf>
    <xf numFmtId="49" fontId="0" fillId="0" borderId="27" xfId="0" applyFill="1" applyBorder="1" applyAlignment="1" applyProtection="1">
      <alignment horizontal="left" vertical="center" wrapText="1"/>
    </xf>
    <xf numFmtId="0" fontId="0" fillId="0" borderId="27"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7" xfId="0" applyFill="1" applyBorder="1" applyAlignment="1" applyProtection="1">
      <alignment horizontal="right" vertical="center" wrapText="1" indent="1"/>
    </xf>
    <xf numFmtId="0" fontId="0" fillId="0" borderId="7"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72"/>
    <xf numFmtId="49" fontId="5" fillId="0" borderId="0" xfId="48">
      <alignment vertical="top"/>
    </xf>
    <xf numFmtId="0" fontId="38" fillId="0" borderId="0" xfId="68" applyFont="1" applyFill="1" applyAlignment="1" applyProtection="1">
      <alignment vertical="top" wrapText="1"/>
    </xf>
    <xf numFmtId="0" fontId="38" fillId="0" borderId="0" xfId="68" applyFont="1" applyFill="1" applyAlignment="1" applyProtection="1">
      <alignment horizontal="right" vertical="top" wrapText="1"/>
    </xf>
    <xf numFmtId="0" fontId="66" fillId="0" borderId="0" xfId="68" applyFont="1" applyFill="1" applyBorder="1" applyAlignment="1" applyProtection="1">
      <alignment horizontal="right" vertical="center" wrapText="1" indent="1"/>
    </xf>
    <xf numFmtId="49" fontId="66" fillId="0" borderId="0" xfId="68" applyNumberFormat="1" applyFont="1" applyFill="1" applyBorder="1" applyAlignment="1" applyProtection="1">
      <alignment horizontal="center" vertical="center" wrapText="1"/>
    </xf>
    <xf numFmtId="0" fontId="31" fillId="0" borderId="0" xfId="71" applyFont="1" applyFill="1" applyAlignment="1" applyProtection="1">
      <alignment horizontal="center" vertical="center" wrapText="1"/>
    </xf>
    <xf numFmtId="0" fontId="30" fillId="0" borderId="0" xfId="71" applyFont="1" applyFill="1" applyAlignment="1" applyProtection="1">
      <alignment vertical="center" wrapText="1"/>
    </xf>
    <xf numFmtId="4" fontId="0" fillId="0" borderId="0" xfId="39" applyFont="1" applyFill="1" applyBorder="1" applyAlignment="1" applyProtection="1">
      <alignment horizontal="center" vertical="center" wrapText="1"/>
    </xf>
    <xf numFmtId="4" fontId="5" fillId="0" borderId="0" xfId="39" applyFont="1" applyFill="1" applyBorder="1" applyAlignment="1" applyProtection="1">
      <alignment horizontal="center" vertical="center" wrapText="1"/>
    </xf>
    <xf numFmtId="0" fontId="43" fillId="0" borderId="0" xfId="71" applyFont="1" applyFill="1" applyAlignment="1" applyProtection="1">
      <alignment vertical="center" wrapText="1"/>
    </xf>
    <xf numFmtId="0" fontId="8" fillId="0" borderId="0" xfId="71" applyFont="1" applyFill="1" applyAlignment="1" applyProtection="1">
      <alignment vertical="center" wrapText="1"/>
    </xf>
    <xf numFmtId="0" fontId="44" fillId="0" borderId="0" xfId="71" applyFont="1" applyFill="1" applyAlignment="1" applyProtection="1">
      <alignment horizontal="center" vertical="center" wrapText="1"/>
    </xf>
    <xf numFmtId="0" fontId="66" fillId="0" borderId="0" xfId="49" applyNumberFormat="1" applyFont="1" applyAlignment="1">
      <alignment vertical="center"/>
    </xf>
    <xf numFmtId="0" fontId="5" fillId="0" borderId="0" xfId="61" applyFont="1" applyFill="1" applyBorder="1" applyAlignment="1" applyProtection="1">
      <alignment vertical="center" wrapText="1"/>
    </xf>
    <xf numFmtId="0" fontId="5" fillId="0" borderId="0"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5" fillId="0" borderId="0" xfId="38" applyNumberFormat="1" applyFont="1" applyFill="1" applyBorder="1" applyAlignment="1" applyProtection="1">
      <alignment horizontal="center" vertical="center" wrapText="1"/>
    </xf>
    <xf numFmtId="0" fontId="5" fillId="0" borderId="0" xfId="49" applyNumberFormat="1" applyFill="1" applyAlignment="1" applyProtection="1">
      <alignment vertical="center"/>
    </xf>
    <xf numFmtId="49" fontId="5" fillId="0" borderId="0" xfId="48" applyFill="1" applyProtection="1">
      <alignment vertical="top"/>
    </xf>
    <xf numFmtId="0" fontId="67" fillId="0" borderId="0" xfId="43" applyFont="1" applyFill="1" applyProtection="1"/>
    <xf numFmtId="0" fontId="7" fillId="0" borderId="9" xfId="42" applyFont="1" applyBorder="1" applyAlignment="1" applyProtection="1">
      <alignment horizontal="justify" vertical="center" wrapText="1"/>
    </xf>
    <xf numFmtId="0" fontId="5" fillId="0" borderId="9" xfId="42" applyFont="1" applyBorder="1" applyAlignment="1" applyProtection="1">
      <alignment horizontal="justify" vertical="center" wrapText="1"/>
    </xf>
    <xf numFmtId="166" fontId="5" fillId="0" borderId="7" xfId="38" applyNumberFormat="1" applyFont="1" applyFill="1" applyBorder="1" applyAlignment="1" applyProtection="1">
      <alignment horizontal="center" vertical="center" wrapText="1"/>
    </xf>
    <xf numFmtId="49" fontId="7" fillId="8" borderId="14" xfId="48" applyFont="1" applyFill="1" applyBorder="1" applyAlignment="1" applyProtection="1">
      <alignment horizontal="right" vertical="center" wrapText="1"/>
    </xf>
    <xf numFmtId="49" fontId="39" fillId="8" borderId="5" xfId="48" applyFont="1" applyFill="1" applyBorder="1" applyAlignment="1" applyProtection="1">
      <alignment horizontal="left" vertical="center" indent="2"/>
    </xf>
    <xf numFmtId="49" fontId="5" fillId="8" borderId="5" xfId="48" applyFont="1" applyFill="1" applyBorder="1" applyAlignment="1" applyProtection="1">
      <alignment horizontal="right" vertical="center" wrapText="1"/>
    </xf>
    <xf numFmtId="49" fontId="5" fillId="8" borderId="15" xfId="48" applyFont="1" applyFill="1" applyBorder="1" applyAlignment="1" applyProtection="1">
      <alignment horizontal="right" vertical="center" wrapText="1"/>
    </xf>
    <xf numFmtId="0" fontId="66" fillId="0" borderId="0" xfId="71" applyFont="1" applyFill="1" applyAlignment="1" applyProtection="1">
      <alignment vertical="center" wrapText="1"/>
    </xf>
    <xf numFmtId="49" fontId="5" fillId="10" borderId="7" xfId="71" applyNumberFormat="1" applyFont="1" applyFill="1" applyBorder="1" applyAlignment="1" applyProtection="1">
      <alignment horizontal="center" vertical="center" wrapText="1"/>
    </xf>
    <xf numFmtId="49" fontId="39" fillId="8" borderId="5" xfId="48" applyFont="1" applyFill="1" applyBorder="1" applyAlignment="1" applyProtection="1">
      <alignment horizontal="left" vertical="center" indent="1"/>
    </xf>
    <xf numFmtId="0" fontId="66" fillId="0" borderId="0" xfId="49" applyNumberFormat="1" applyFont="1" applyFill="1" applyAlignment="1" applyProtection="1">
      <alignment vertical="center"/>
    </xf>
    <xf numFmtId="49" fontId="27" fillId="0" borderId="7" xfId="38" applyNumberFormat="1" applyFont="1" applyFill="1" applyBorder="1" applyAlignment="1" applyProtection="1">
      <alignment horizontal="center" vertical="center" wrapText="1"/>
    </xf>
    <xf numFmtId="49" fontId="5" fillId="0" borderId="7" xfId="38" applyNumberFormat="1" applyFont="1" applyFill="1" applyBorder="1" applyAlignment="1" applyProtection="1">
      <alignment horizontal="center" vertical="center" wrapText="1"/>
    </xf>
    <xf numFmtId="49" fontId="7" fillId="8" borderId="5" xfId="48" applyFont="1" applyFill="1" applyBorder="1" applyAlignment="1" applyProtection="1">
      <alignment horizontal="right" vertical="center" wrapText="1"/>
    </xf>
    <xf numFmtId="49" fontId="7" fillId="8" borderId="15" xfId="48" applyFont="1" applyFill="1" applyBorder="1" applyAlignment="1" applyProtection="1">
      <alignment horizontal="right" vertical="center" wrapText="1"/>
    </xf>
    <xf numFmtId="49" fontId="5" fillId="0" borderId="0" xfId="69" applyNumberFormat="1" applyFont="1" applyFill="1" applyBorder="1" applyAlignment="1" applyProtection="1">
      <alignment vertical="center" wrapText="1"/>
    </xf>
    <xf numFmtId="49" fontId="5" fillId="0" borderId="16" xfId="38" applyNumberFormat="1" applyFont="1" applyFill="1" applyBorder="1" applyAlignment="1" applyProtection="1">
      <alignment horizontal="center" vertical="center" wrapText="1"/>
    </xf>
    <xf numFmtId="49" fontId="5" fillId="0" borderId="6" xfId="38" applyNumberFormat="1" applyFont="1" applyFill="1" applyBorder="1" applyAlignment="1" applyProtection="1">
      <alignment horizontal="center" vertical="center" wrapText="1"/>
    </xf>
    <xf numFmtId="0" fontId="5" fillId="13" borderId="10" xfId="65" applyFont="1" applyFill="1" applyBorder="1" applyAlignment="1">
      <alignment horizontal="center" vertical="center"/>
    </xf>
    <xf numFmtId="0" fontId="5" fillId="13" borderId="17" xfId="65" applyFont="1" applyFill="1" applyBorder="1" applyAlignment="1">
      <alignment horizontal="center" vertical="center"/>
    </xf>
    <xf numFmtId="0" fontId="5" fillId="8" borderId="14" xfId="38" applyNumberFormat="1" applyFont="1" applyFill="1" applyBorder="1" applyAlignment="1" applyProtection="1">
      <alignment horizontal="center" vertical="center" wrapText="1"/>
    </xf>
    <xf numFmtId="49" fontId="5" fillId="8" borderId="5" xfId="69" applyNumberFormat="1" applyFont="1" applyFill="1" applyBorder="1" applyAlignment="1" applyProtection="1">
      <alignment horizontal="center" vertical="center" wrapText="1"/>
    </xf>
    <xf numFmtId="49" fontId="5" fillId="8" borderId="5" xfId="38" applyNumberFormat="1" applyFont="1" applyFill="1" applyBorder="1" applyAlignment="1" applyProtection="1">
      <alignment horizontal="center" vertical="center" wrapText="1"/>
    </xf>
    <xf numFmtId="49" fontId="5" fillId="8" borderId="5" xfId="49" applyNumberFormat="1" applyFill="1" applyBorder="1" applyAlignment="1" applyProtection="1">
      <alignment horizontal="left" vertical="center"/>
    </xf>
    <xf numFmtId="0" fontId="5" fillId="8" borderId="15" xfId="49" applyNumberFormat="1" applyFill="1" applyBorder="1" applyAlignment="1" applyProtection="1">
      <alignment vertical="center"/>
    </xf>
    <xf numFmtId="0" fontId="66" fillId="8" borderId="18" xfId="71" applyFont="1" applyFill="1" applyBorder="1" applyAlignment="1" applyProtection="1">
      <alignment horizontal="center" vertical="center" wrapText="1"/>
    </xf>
    <xf numFmtId="0" fontId="66" fillId="8" borderId="19" xfId="71" applyFont="1" applyFill="1" applyBorder="1" applyAlignment="1" applyProtection="1">
      <alignment horizontal="center" vertical="center" wrapText="1"/>
    </xf>
    <xf numFmtId="49" fontId="66" fillId="8" borderId="19" xfId="71" applyNumberFormat="1" applyFont="1" applyFill="1" applyBorder="1" applyAlignment="1" applyProtection="1">
      <alignment horizontal="left" vertical="center" wrapText="1"/>
    </xf>
    <xf numFmtId="49" fontId="66" fillId="8" borderId="20" xfId="71" applyNumberFormat="1" applyFont="1" applyFill="1" applyBorder="1" applyAlignment="1" applyProtection="1">
      <alignment horizontal="left" vertical="center" wrapText="1"/>
    </xf>
    <xf numFmtId="49" fontId="39" fillId="8" borderId="5" xfId="0" applyFont="1" applyFill="1" applyBorder="1" applyAlignment="1" applyProtection="1">
      <alignment horizontal="left" vertical="center" indent="1"/>
    </xf>
    <xf numFmtId="49" fontId="66" fillId="0" borderId="0" xfId="69" applyNumberFormat="1" applyFont="1" applyFill="1" applyBorder="1" applyAlignment="1" applyProtection="1">
      <alignment horizontal="center" vertical="center" wrapText="1"/>
    </xf>
    <xf numFmtId="3" fontId="66" fillId="0" borderId="0" xfId="70" applyNumberFormat="1" applyFont="1" applyFill="1" applyBorder="1" applyAlignment="1" applyProtection="1">
      <alignment horizontal="center" vertical="center" wrapText="1"/>
    </xf>
    <xf numFmtId="49" fontId="39" fillId="8" borderId="15" xfId="48" applyFont="1" applyFill="1" applyBorder="1" applyAlignment="1" applyProtection="1">
      <alignment horizontal="left" vertical="center" indent="1"/>
    </xf>
    <xf numFmtId="49" fontId="68" fillId="0" borderId="7" xfId="43" applyNumberFormat="1" applyFont="1" applyFill="1" applyBorder="1" applyAlignment="1" applyProtection="1">
      <alignment horizontal="left" vertical="center" wrapText="1" indent="1"/>
    </xf>
    <xf numFmtId="49" fontId="68" fillId="9" borderId="7" xfId="43" applyNumberFormat="1" applyFont="1" applyFill="1" applyBorder="1" applyAlignment="1" applyProtection="1">
      <alignment horizontal="left" vertical="center" wrapText="1" indent="1"/>
      <protection locked="0"/>
    </xf>
    <xf numFmtId="0" fontId="5" fillId="0" borderId="0" xfId="49" applyNumberFormat="1" applyAlignment="1" applyProtection="1">
      <alignment vertical="center"/>
    </xf>
    <xf numFmtId="0" fontId="66" fillId="0" borderId="0" xfId="49" applyNumberFormat="1" applyFont="1" applyAlignment="1" applyProtection="1">
      <alignment vertical="center"/>
    </xf>
    <xf numFmtId="0" fontId="5" fillId="0" borderId="0" xfId="49" applyNumberFormat="1" applyFont="1" applyBorder="1" applyAlignment="1" applyProtection="1">
      <alignment vertical="center"/>
    </xf>
    <xf numFmtId="0" fontId="69" fillId="0" borderId="0" xfId="49" applyNumberFormat="1" applyFont="1" applyAlignment="1" applyProtection="1">
      <alignment vertical="center"/>
    </xf>
    <xf numFmtId="0" fontId="41" fillId="0" borderId="0" xfId="49" applyNumberFormat="1" applyFont="1" applyAlignment="1" applyProtection="1">
      <alignment vertical="center"/>
    </xf>
    <xf numFmtId="0" fontId="41" fillId="0" borderId="0" xfId="49" applyNumberFormat="1" applyFont="1" applyBorder="1" applyAlignment="1" applyProtection="1">
      <alignment vertical="center"/>
    </xf>
    <xf numFmtId="0" fontId="69" fillId="0" borderId="0" xfId="49" applyNumberFormat="1" applyFont="1" applyBorder="1" applyAlignment="1" applyProtection="1">
      <alignment vertical="center"/>
    </xf>
    <xf numFmtId="0" fontId="21" fillId="0" borderId="0" xfId="49" applyNumberFormat="1" applyFont="1" applyBorder="1" applyAlignment="1" applyProtection="1">
      <alignment vertical="center"/>
    </xf>
    <xf numFmtId="0" fontId="70" fillId="0" borderId="0" xfId="49" applyNumberFormat="1" applyFont="1" applyBorder="1" applyAlignment="1" applyProtection="1">
      <alignment horizontal="center" vertical="center"/>
    </xf>
    <xf numFmtId="0" fontId="68" fillId="16" borderId="0" xfId="43" applyFont="1" applyFill="1" applyBorder="1" applyAlignment="1" applyProtection="1">
      <alignment vertical="top"/>
    </xf>
    <xf numFmtId="49" fontId="0" fillId="0" borderId="7" xfId="0" applyFill="1" applyBorder="1" applyAlignment="1" applyProtection="1">
      <alignment horizontal="center" vertical="center" wrapText="1"/>
    </xf>
    <xf numFmtId="49" fontId="0" fillId="0" borderId="27" xfId="0" applyNumberFormat="1" applyFill="1" applyBorder="1" applyAlignment="1" applyProtection="1">
      <alignment horizontal="center" vertical="center" wrapText="1"/>
    </xf>
    <xf numFmtId="0" fontId="5" fillId="9" borderId="30" xfId="69" applyNumberFormat="1" applyFont="1" applyFill="1" applyBorder="1" applyAlignment="1" applyProtection="1">
      <alignment horizontal="center" vertical="center" wrapText="1"/>
      <protection locked="0"/>
    </xf>
    <xf numFmtId="0" fontId="5" fillId="0" borderId="19" xfId="49" applyNumberFormat="1" applyBorder="1" applyAlignment="1" applyProtection="1">
      <alignment vertical="center"/>
    </xf>
    <xf numFmtId="49" fontId="0" fillId="8" borderId="5" xfId="0" applyFont="1" applyFill="1" applyBorder="1" applyAlignment="1" applyProtection="1">
      <alignment horizontal="right" vertical="center" wrapText="1"/>
    </xf>
    <xf numFmtId="49" fontId="0" fillId="8" borderId="15" xfId="0" applyFont="1" applyFill="1" applyBorder="1" applyAlignment="1" applyProtection="1">
      <alignment horizontal="right" vertical="center" wrapText="1"/>
    </xf>
    <xf numFmtId="0" fontId="66" fillId="0" borderId="0" xfId="71" applyFont="1" applyFill="1" applyAlignment="1" applyProtection="1">
      <alignment horizontal="center" vertical="center" wrapText="1"/>
    </xf>
    <xf numFmtId="0" fontId="27" fillId="0" borderId="0" xfId="38" applyNumberFormat="1" applyFont="1" applyFill="1" applyBorder="1" applyAlignment="1" applyProtection="1">
      <alignment horizontal="center" vertical="center" wrapText="1"/>
    </xf>
    <xf numFmtId="0" fontId="66" fillId="0" borderId="0" xfId="71" applyFont="1" applyFill="1" applyBorder="1" applyAlignment="1" applyProtection="1">
      <alignment vertical="center" wrapText="1"/>
    </xf>
    <xf numFmtId="0" fontId="66" fillId="0" borderId="8" xfId="49" applyNumberFormat="1" applyFont="1" applyBorder="1" applyAlignment="1">
      <alignment vertical="center"/>
    </xf>
    <xf numFmtId="0" fontId="5" fillId="0" borderId="7" xfId="65" applyFont="1" applyFill="1" applyBorder="1" applyAlignment="1" applyProtection="1">
      <alignment horizontal="center" vertical="center"/>
    </xf>
    <xf numFmtId="49" fontId="5" fillId="9" borderId="7" xfId="65" applyNumberFormat="1" applyFont="1" applyFill="1" applyBorder="1" applyAlignment="1" applyProtection="1">
      <alignment horizontal="left" vertical="center" wrapText="1"/>
      <protection locked="0"/>
    </xf>
    <xf numFmtId="49" fontId="5" fillId="2" borderId="7" xfId="65" applyNumberFormat="1" applyFont="1" applyFill="1" applyBorder="1" applyAlignment="1" applyProtection="1">
      <alignment horizontal="left" vertical="center" wrapText="1"/>
      <protection locked="0"/>
    </xf>
    <xf numFmtId="49" fontId="66" fillId="0" borderId="0" xfId="0" applyFont="1" applyFill="1" applyAlignment="1" applyProtection="1">
      <alignment vertical="top"/>
    </xf>
    <xf numFmtId="49" fontId="66" fillId="11" borderId="0" xfId="0" applyFont="1" applyFill="1" applyAlignment="1" applyProtection="1">
      <alignment vertical="top"/>
    </xf>
    <xf numFmtId="0" fontId="47" fillId="0" borderId="0" xfId="68" applyFont="1" applyFill="1" applyAlignment="1" applyProtection="1">
      <alignment vertical="center" wrapText="1"/>
    </xf>
    <xf numFmtId="0" fontId="48" fillId="0" borderId="0" xfId="68" applyFont="1" applyFill="1" applyAlignment="1" applyProtection="1">
      <alignment vertical="center" wrapText="1"/>
    </xf>
    <xf numFmtId="0" fontId="48" fillId="0" borderId="0" xfId="68" applyFont="1" applyAlignment="1" applyProtection="1">
      <alignment vertical="center" wrapText="1"/>
    </xf>
    <xf numFmtId="0" fontId="48" fillId="0" borderId="0" xfId="71" applyFont="1" applyFill="1" applyAlignment="1" applyProtection="1">
      <alignment vertical="center" wrapText="1"/>
    </xf>
    <xf numFmtId="0" fontId="71" fillId="0" borderId="0" xfId="71" applyFont="1" applyFill="1" applyAlignment="1" applyProtection="1">
      <alignment vertical="center" wrapText="1"/>
    </xf>
    <xf numFmtId="0" fontId="71" fillId="0" borderId="0" xfId="49" applyNumberFormat="1" applyFont="1" applyAlignment="1" applyProtection="1">
      <alignment vertical="center"/>
    </xf>
    <xf numFmtId="0" fontId="72" fillId="0" borderId="0" xfId="49" applyNumberFormat="1" applyFont="1" applyAlignment="1" applyProtection="1">
      <alignment vertical="center"/>
    </xf>
    <xf numFmtId="0" fontId="72" fillId="0" borderId="0" xfId="49" applyNumberFormat="1" applyFont="1" applyBorder="1" applyAlignment="1" applyProtection="1">
      <alignment vertical="center"/>
    </xf>
    <xf numFmtId="0" fontId="71" fillId="0" borderId="0" xfId="49" applyNumberFormat="1" applyFont="1" applyFill="1" applyAlignment="1" applyProtection="1">
      <alignment vertical="center"/>
    </xf>
    <xf numFmtId="0" fontId="71" fillId="0" borderId="0" xfId="49" applyNumberFormat="1" applyFont="1" applyAlignment="1">
      <alignment vertical="center"/>
    </xf>
    <xf numFmtId="49" fontId="49" fillId="0" borderId="0" xfId="0" applyFont="1" applyFill="1" applyBorder="1" applyProtection="1">
      <alignment vertical="top"/>
    </xf>
    <xf numFmtId="0" fontId="49" fillId="0" borderId="0" xfId="71" applyFont="1" applyFill="1" applyAlignment="1" applyProtection="1">
      <alignment vertical="center" wrapText="1"/>
    </xf>
    <xf numFmtId="0" fontId="48" fillId="0" borderId="0" xfId="65" applyFont="1" applyFill="1" applyProtection="1"/>
    <xf numFmtId="0" fontId="48" fillId="0" borderId="0" xfId="65" applyFont="1" applyProtection="1"/>
    <xf numFmtId="49" fontId="49" fillId="11" borderId="0" xfId="0" applyFont="1" applyFill="1" applyProtection="1">
      <alignment vertical="top"/>
    </xf>
    <xf numFmtId="49" fontId="49" fillId="0" borderId="0" xfId="0" applyFont="1" applyFill="1" applyProtection="1">
      <alignment vertical="top"/>
    </xf>
    <xf numFmtId="49" fontId="70" fillId="0" borderId="0" xfId="0" applyFont="1" applyFill="1" applyProtection="1">
      <alignment vertical="top"/>
    </xf>
    <xf numFmtId="0" fontId="66" fillId="0" borderId="0" xfId="68"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51" applyNumberFormat="1" applyFont="1" applyFill="1" applyBorder="1" applyAlignment="1" applyProtection="1">
      <alignment horizontal="justify" vertical="center" wrapText="1"/>
    </xf>
    <xf numFmtId="0" fontId="63" fillId="0" borderId="0" xfId="31" applyFill="1" applyBorder="1" applyAlignment="1" applyProtection="1">
      <alignment horizontal="left" vertical="top" wrapText="1" indent="1"/>
    </xf>
    <xf numFmtId="0" fontId="5" fillId="0" borderId="7" xfId="62" applyNumberFormat="1" applyFont="1" applyFill="1" applyBorder="1" applyAlignment="1" applyProtection="1">
      <alignment horizontal="center" vertical="center" wrapText="1"/>
    </xf>
    <xf numFmtId="0" fontId="5" fillId="0" borderId="7" xfId="71" applyFont="1" applyFill="1" applyBorder="1" applyAlignment="1" applyProtection="1">
      <alignment horizontal="center" vertical="center" wrapText="1"/>
    </xf>
    <xf numFmtId="0" fontId="5" fillId="0" borderId="7" xfId="71" applyFont="1" applyFill="1" applyBorder="1" applyAlignment="1" applyProtection="1">
      <alignment horizontal="left" vertical="center" wrapText="1"/>
    </xf>
    <xf numFmtId="0" fontId="5" fillId="9" borderId="30" xfId="68" applyNumberFormat="1" applyFont="1" applyFill="1" applyBorder="1" applyAlignment="1" applyProtection="1">
      <alignment horizontal="center" vertical="center" wrapText="1"/>
      <protection locked="0"/>
    </xf>
    <xf numFmtId="49" fontId="10" fillId="0" borderId="0" xfId="48" applyFont="1" applyBorder="1" applyProtection="1">
      <alignment vertical="top"/>
    </xf>
    <xf numFmtId="49" fontId="5" fillId="0" borderId="0" xfId="48" applyFont="1" applyBorder="1" applyProtection="1">
      <alignment vertical="top"/>
    </xf>
    <xf numFmtId="49" fontId="31" fillId="0" borderId="0" xfId="48" applyFont="1" applyBorder="1" applyAlignment="1" applyProtection="1">
      <alignment horizontal="center" vertical="center"/>
    </xf>
    <xf numFmtId="49" fontId="5" fillId="0" borderId="0" xfId="48" applyBorder="1" applyProtection="1">
      <alignment vertical="top"/>
    </xf>
    <xf numFmtId="0" fontId="50" fillId="0" borderId="0" xfId="37" applyFont="1" applyFill="1" applyBorder="1" applyAlignment="1" applyProtection="1">
      <alignment vertical="center" wrapText="1"/>
    </xf>
    <xf numFmtId="49" fontId="66" fillId="0" borderId="0" xfId="49" applyFont="1">
      <alignment vertical="top"/>
    </xf>
    <xf numFmtId="49" fontId="5" fillId="0" borderId="0" xfId="48" applyFont="1">
      <alignment vertical="top"/>
    </xf>
    <xf numFmtId="49" fontId="31" fillId="0" borderId="0" xfId="48" applyFont="1" applyAlignment="1">
      <alignment horizontal="center" vertical="center" wrapText="1"/>
    </xf>
    <xf numFmtId="49" fontId="5" fillId="0" borderId="7" xfId="62" applyNumberFormat="1" applyFont="1" applyFill="1" applyBorder="1" applyAlignment="1" applyProtection="1">
      <alignment horizontal="center" vertical="center" wrapText="1"/>
    </xf>
    <xf numFmtId="0" fontId="5" fillId="9" borderId="7" xfId="69" applyNumberFormat="1" applyFont="1" applyFill="1" applyBorder="1" applyAlignment="1" applyProtection="1">
      <alignment horizontal="left" vertical="center" wrapText="1"/>
      <protection locked="0"/>
    </xf>
    <xf numFmtId="49" fontId="5" fillId="9" borderId="7" xfId="69" applyNumberFormat="1" applyFont="1" applyFill="1" applyBorder="1" applyAlignment="1" applyProtection="1">
      <alignment horizontal="left" vertical="center" wrapText="1"/>
      <protection locked="0"/>
    </xf>
    <xf numFmtId="49" fontId="0" fillId="9" borderId="7" xfId="69" applyNumberFormat="1" applyFont="1" applyFill="1" applyBorder="1" applyAlignment="1" applyProtection="1">
      <alignment horizontal="center" vertical="center" wrapText="1"/>
      <protection locked="0"/>
    </xf>
    <xf numFmtId="49" fontId="63" fillId="9" borderId="7" xfId="31" applyNumberFormat="1" applyFill="1" applyBorder="1" applyAlignment="1" applyProtection="1">
      <alignment horizontal="left" vertical="center" wrapText="1"/>
      <protection locked="0"/>
    </xf>
    <xf numFmtId="0" fontId="70" fillId="0" borderId="0" xfId="48" applyNumberFormat="1" applyFont="1">
      <alignment vertical="top"/>
    </xf>
    <xf numFmtId="49" fontId="70" fillId="0" borderId="0" xfId="48" applyNumberFormat="1" applyFont="1">
      <alignment vertical="top"/>
    </xf>
    <xf numFmtId="0" fontId="5" fillId="8" borderId="14" xfId="71" applyFont="1" applyFill="1" applyBorder="1" applyAlignment="1" applyProtection="1">
      <alignment vertical="center" wrapText="1"/>
    </xf>
    <xf numFmtId="49" fontId="39" fillId="8" borderId="5" xfId="48" applyFont="1" applyFill="1" applyBorder="1" applyAlignment="1" applyProtection="1">
      <alignment horizontal="left" vertical="center"/>
    </xf>
    <xf numFmtId="49" fontId="25" fillId="8" borderId="5" xfId="48" applyFont="1" applyFill="1" applyBorder="1" applyAlignment="1" applyProtection="1">
      <alignment horizontal="center" vertical="top"/>
    </xf>
    <xf numFmtId="49" fontId="25" fillId="8" borderId="15" xfId="48" applyFont="1" applyFill="1" applyBorder="1" applyAlignment="1" applyProtection="1">
      <alignment horizontal="center" vertical="top"/>
    </xf>
    <xf numFmtId="49" fontId="5" fillId="0" borderId="0" xfId="48" applyProtection="1">
      <alignment vertical="top"/>
    </xf>
    <xf numFmtId="49" fontId="66" fillId="0" borderId="0" xfId="0" applyFont="1">
      <alignment vertical="top"/>
    </xf>
    <xf numFmtId="49" fontId="5" fillId="0" borderId="7" xfId="48" applyBorder="1">
      <alignment vertical="top"/>
    </xf>
    <xf numFmtId="49" fontId="10" fillId="0" borderId="0" xfId="48" applyFont="1" applyFill="1" applyBorder="1" applyProtection="1">
      <alignment vertical="top"/>
    </xf>
    <xf numFmtId="49" fontId="5" fillId="0" borderId="0" xfId="48" applyFont="1" applyFill="1" applyBorder="1" applyProtection="1">
      <alignment vertical="top"/>
    </xf>
    <xf numFmtId="49" fontId="31" fillId="0" borderId="0" xfId="48" applyFont="1" applyFill="1" applyBorder="1" applyAlignment="1" applyProtection="1">
      <alignment horizontal="center" vertical="center"/>
    </xf>
    <xf numFmtId="0" fontId="5" fillId="0" borderId="0" xfId="48" applyNumberFormat="1" applyFont="1" applyFill="1" applyBorder="1" applyAlignment="1" applyProtection="1"/>
    <xf numFmtId="49" fontId="5" fillId="0" borderId="0" xfId="48" applyFill="1" applyBorder="1" applyProtection="1">
      <alignment vertical="top"/>
    </xf>
    <xf numFmtId="0" fontId="51" fillId="0" borderId="0" xfId="48" applyNumberFormat="1" applyFont="1" applyFill="1" applyBorder="1" applyAlignment="1" applyProtection="1">
      <alignment horizontal="center" vertical="center" wrapText="1"/>
    </xf>
    <xf numFmtId="0" fontId="10" fillId="0" borderId="0" xfId="48" applyNumberFormat="1" applyFont="1" applyFill="1" applyBorder="1" applyAlignment="1" applyProtection="1"/>
    <xf numFmtId="49" fontId="5" fillId="0" borderId="7" xfId="0" applyNumberFormat="1" applyFont="1" applyBorder="1" applyProtection="1">
      <alignment vertical="top"/>
    </xf>
    <xf numFmtId="49" fontId="66" fillId="0" borderId="0" xfId="48" applyFont="1">
      <alignment vertical="top"/>
    </xf>
    <xf numFmtId="0" fontId="70" fillId="0" borderId="0" xfId="71" applyFont="1" applyFill="1" applyAlignment="1" applyProtection="1">
      <alignment vertical="center" wrapText="1"/>
    </xf>
    <xf numFmtId="0" fontId="70" fillId="0" borderId="0" xfId="71" applyFont="1" applyFill="1" applyAlignment="1" applyProtection="1">
      <alignment horizontal="left" vertical="center" wrapText="1" indent="1"/>
    </xf>
    <xf numFmtId="0" fontId="70" fillId="0" borderId="0" xfId="71" applyFont="1" applyFill="1" applyAlignment="1" applyProtection="1">
      <alignment horizontal="left" vertical="center" indent="1"/>
    </xf>
    <xf numFmtId="0" fontId="70" fillId="0" borderId="0" xfId="71" applyNumberFormat="1" applyFont="1" applyFill="1" applyAlignment="1" applyProtection="1">
      <alignment horizontal="left" vertical="center" indent="1"/>
    </xf>
    <xf numFmtId="0" fontId="66" fillId="0" borderId="0" xfId="71" applyFont="1" applyFill="1" applyAlignment="1" applyProtection="1">
      <alignment horizontal="left" vertical="center" wrapText="1" indent="1"/>
    </xf>
    <xf numFmtId="0" fontId="73" fillId="0" borderId="0" xfId="71" applyFont="1" applyFill="1" applyAlignment="1" applyProtection="1">
      <alignment horizontal="left" vertical="center" wrapText="1" indent="1"/>
    </xf>
    <xf numFmtId="0" fontId="74" fillId="0" borderId="0" xfId="71" applyFont="1" applyFill="1" applyAlignment="1" applyProtection="1">
      <alignment horizontal="left" vertical="center" indent="1"/>
    </xf>
    <xf numFmtId="0" fontId="73" fillId="0" borderId="0" xfId="71" applyFont="1" applyFill="1" applyAlignment="1" applyProtection="1">
      <alignment vertical="center" wrapText="1"/>
    </xf>
    <xf numFmtId="0" fontId="70" fillId="0" borderId="0" xfId="71" applyFont="1" applyFill="1" applyAlignment="1" applyProtection="1">
      <alignment vertical="center"/>
    </xf>
    <xf numFmtId="0" fontId="70" fillId="0" borderId="0" xfId="71" applyNumberFormat="1" applyFont="1" applyFill="1" applyAlignment="1" applyProtection="1">
      <alignment vertical="center"/>
    </xf>
    <xf numFmtId="0" fontId="75" fillId="0" borderId="0" xfId="71" applyFont="1" applyFill="1" applyAlignment="1" applyProtection="1">
      <alignment vertical="center"/>
    </xf>
    <xf numFmtId="0" fontId="50" fillId="0" borderId="0" xfId="71" applyFont="1" applyFill="1" applyAlignment="1" applyProtection="1">
      <alignment vertical="center" wrapText="1"/>
    </xf>
    <xf numFmtId="0" fontId="76" fillId="0" borderId="0" xfId="71" applyFont="1" applyFill="1" applyAlignment="1" applyProtection="1">
      <alignment vertical="center"/>
    </xf>
    <xf numFmtId="0" fontId="5" fillId="0" borderId="45" xfId="71" applyFont="1" applyFill="1" applyBorder="1" applyAlignment="1" applyProtection="1">
      <alignment vertical="center" wrapText="1"/>
    </xf>
    <xf numFmtId="49" fontId="35" fillId="0" borderId="0" xfId="47" applyProtection="1">
      <alignment vertical="top"/>
    </xf>
    <xf numFmtId="49" fontId="35" fillId="0" borderId="0" xfId="47">
      <alignment vertical="top"/>
    </xf>
    <xf numFmtId="49" fontId="0" fillId="0" borderId="21" xfId="0" applyFill="1" applyBorder="1" applyProtection="1">
      <alignment vertical="top"/>
    </xf>
    <xf numFmtId="14" fontId="46" fillId="0" borderId="7" xfId="69" applyNumberFormat="1" applyFont="1" applyFill="1" applyBorder="1" applyAlignment="1" applyProtection="1">
      <alignment horizontal="center" vertical="center" wrapText="1"/>
    </xf>
    <xf numFmtId="14" fontId="5" fillId="0" borderId="7" xfId="69" applyNumberFormat="1" applyFont="1" applyFill="1" applyBorder="1" applyAlignment="1" applyProtection="1">
      <alignment horizontal="left" vertical="center" wrapText="1" indent="1"/>
    </xf>
    <xf numFmtId="49" fontId="77" fillId="8" borderId="5" xfId="48" applyFont="1" applyFill="1" applyBorder="1" applyAlignment="1" applyProtection="1">
      <alignment horizontal="center" vertical="center" wrapText="1"/>
    </xf>
    <xf numFmtId="0" fontId="27" fillId="0" borderId="0" xfId="71" applyNumberFormat="1" applyFont="1" applyFill="1" applyBorder="1" applyAlignment="1" applyProtection="1">
      <alignment horizontal="center" vertical="center" wrapText="1"/>
    </xf>
    <xf numFmtId="0" fontId="27" fillId="0" borderId="0" xfId="71" applyFont="1" applyFill="1" applyBorder="1" applyAlignment="1" applyProtection="1">
      <alignment horizontal="center" vertical="top" wrapText="1"/>
    </xf>
    <xf numFmtId="14" fontId="5" fillId="10" borderId="7" xfId="69" applyNumberFormat="1" applyFont="1" applyFill="1" applyBorder="1" applyAlignment="1" applyProtection="1">
      <alignment horizontal="left" vertical="center" wrapText="1" indent="1"/>
    </xf>
    <xf numFmtId="0" fontId="5" fillId="0" borderId="7" xfId="71" applyFont="1" applyFill="1" applyBorder="1" applyAlignment="1" applyProtection="1">
      <alignment vertical="center" wrapText="1"/>
    </xf>
    <xf numFmtId="0" fontId="5" fillId="8" borderId="5" xfId="71" applyFont="1" applyFill="1" applyBorder="1" applyAlignment="1" applyProtection="1">
      <alignment vertical="center" wrapText="1"/>
    </xf>
    <xf numFmtId="0" fontId="5" fillId="0" borderId="14" xfId="38" applyFont="1" applyFill="1" applyBorder="1" applyAlignment="1" applyProtection="1">
      <alignment horizontal="left" vertical="top" wrapText="1"/>
    </xf>
    <xf numFmtId="0" fontId="66" fillId="8" borderId="15" xfId="71" applyFont="1" applyFill="1" applyBorder="1" applyAlignment="1" applyProtection="1">
      <alignment vertical="center" wrapText="1"/>
    </xf>
    <xf numFmtId="0" fontId="0" fillId="0" borderId="7" xfId="0" applyNumberFormat="1" applyFill="1" applyBorder="1" applyAlignment="1">
      <alignment horizontal="center" vertical="center"/>
    </xf>
    <xf numFmtId="0" fontId="5" fillId="0" borderId="7" xfId="61" applyNumberFormat="1" applyFont="1" applyFill="1" applyBorder="1" applyAlignment="1" applyProtection="1">
      <alignment horizontal="center" vertical="center" wrapText="1"/>
    </xf>
    <xf numFmtId="0" fontId="5" fillId="0" borderId="7" xfId="69" applyNumberFormat="1" applyFont="1" applyFill="1" applyBorder="1" applyAlignment="1" applyProtection="1">
      <alignment horizontal="center" vertical="center" wrapText="1"/>
    </xf>
    <xf numFmtId="0" fontId="78" fillId="0" borderId="0" xfId="61" applyNumberFormat="1" applyFont="1" applyFill="1" applyBorder="1" applyAlignment="1" applyProtection="1">
      <alignment horizontal="center" vertical="center" wrapText="1"/>
    </xf>
    <xf numFmtId="0" fontId="78" fillId="0" borderId="0" xfId="69" applyNumberFormat="1" applyFont="1" applyFill="1" applyBorder="1" applyAlignment="1" applyProtection="1">
      <alignment horizontal="center" vertical="center" wrapText="1"/>
    </xf>
    <xf numFmtId="0" fontId="78" fillId="0" borderId="0" xfId="0" applyNumberFormat="1" applyFont="1" applyFill="1" applyBorder="1" applyAlignment="1">
      <alignment horizontal="center" vertical="center"/>
    </xf>
    <xf numFmtId="0" fontId="5" fillId="0" borderId="7" xfId="71" applyNumberFormat="1" applyFont="1" applyFill="1" applyBorder="1" applyAlignment="1" applyProtection="1">
      <alignment horizontal="center" vertical="center" wrapText="1"/>
    </xf>
    <xf numFmtId="0" fontId="5" fillId="0" borderId="7" xfId="61" applyFont="1" applyFill="1" applyBorder="1" applyAlignment="1" applyProtection="1">
      <alignment horizontal="left" vertical="center" wrapText="1" indent="1"/>
    </xf>
    <xf numFmtId="0" fontId="5" fillId="0" borderId="7" xfId="71" applyNumberFormat="1" applyFont="1" applyFill="1" applyBorder="1" applyAlignment="1" applyProtection="1">
      <alignment vertical="center" wrapText="1"/>
    </xf>
    <xf numFmtId="0" fontId="5" fillId="0" borderId="7" xfId="61" applyFont="1" applyFill="1" applyBorder="1" applyAlignment="1" applyProtection="1">
      <alignment horizontal="left" vertical="center" wrapText="1" indent="2"/>
    </xf>
    <xf numFmtId="0" fontId="5" fillId="0" borderId="7" xfId="61" applyFont="1" applyFill="1" applyBorder="1" applyAlignment="1" applyProtection="1">
      <alignment horizontal="left" vertical="center" wrapText="1" indent="3"/>
    </xf>
    <xf numFmtId="0" fontId="5" fillId="0" borderId="7" xfId="61" applyFont="1" applyFill="1" applyBorder="1" applyAlignment="1" applyProtection="1">
      <alignment horizontal="left" vertical="center" wrapText="1" indent="4"/>
    </xf>
    <xf numFmtId="49" fontId="5" fillId="0" borderId="19" xfId="71" applyNumberFormat="1" applyFont="1" applyFill="1" applyBorder="1" applyAlignment="1" applyProtection="1">
      <alignment horizontal="center" vertical="center" wrapText="1"/>
    </xf>
    <xf numFmtId="0" fontId="5" fillId="0" borderId="19" xfId="61" applyFont="1" applyFill="1" applyBorder="1" applyAlignment="1" applyProtection="1">
      <alignment horizontal="left" vertical="center" wrapText="1" indent="2"/>
    </xf>
    <xf numFmtId="0" fontId="5" fillId="0" borderId="19" xfId="69" applyNumberFormat="1" applyFont="1" applyFill="1" applyBorder="1" applyAlignment="1" applyProtection="1">
      <alignment horizontal="left" vertical="center" wrapText="1"/>
    </xf>
    <xf numFmtId="49" fontId="5" fillId="0" borderId="19" xfId="71" applyNumberFormat="1" applyFont="1" applyFill="1" applyBorder="1" applyAlignment="1" applyProtection="1">
      <alignment vertical="center" wrapText="1"/>
    </xf>
    <xf numFmtId="49" fontId="5" fillId="0" borderId="0" xfId="71" applyNumberFormat="1" applyFont="1" applyFill="1" applyBorder="1" applyAlignment="1" applyProtection="1">
      <alignment horizontal="center" vertical="center" wrapText="1"/>
    </xf>
    <xf numFmtId="49" fontId="5" fillId="0" borderId="0" xfId="71" applyNumberFormat="1" applyFont="1" applyFill="1" applyBorder="1" applyAlignment="1" applyProtection="1">
      <alignment vertical="center" wrapText="1"/>
    </xf>
    <xf numFmtId="0" fontId="5" fillId="0" borderId="7" xfId="71" applyNumberFormat="1" applyFont="1" applyFill="1" applyBorder="1" applyAlignment="1" applyProtection="1">
      <alignment horizontal="left" vertical="top" wrapText="1"/>
    </xf>
    <xf numFmtId="49" fontId="78" fillId="0" borderId="0" xfId="38" applyNumberFormat="1" applyFont="1" applyFill="1" applyBorder="1" applyAlignment="1" applyProtection="1">
      <alignment horizontal="center" vertical="center" wrapText="1"/>
    </xf>
    <xf numFmtId="0" fontId="5" fillId="0" borderId="0" xfId="71" applyFont="1" applyFill="1" applyAlignment="1" applyProtection="1">
      <alignment vertical="center"/>
    </xf>
    <xf numFmtId="0" fontId="5" fillId="0" borderId="0" xfId="71" applyNumberFormat="1" applyFont="1" applyFill="1" applyAlignment="1" applyProtection="1">
      <alignment vertical="center"/>
    </xf>
    <xf numFmtId="0" fontId="5" fillId="0" borderId="8" xfId="71" applyFont="1" applyFill="1" applyBorder="1" applyAlignment="1" applyProtection="1">
      <alignment vertical="center"/>
    </xf>
    <xf numFmtId="49" fontId="0" fillId="0" borderId="21" xfId="0" applyFill="1" applyBorder="1" applyAlignment="1" applyProtection="1">
      <alignment horizontal="left" vertical="center" indent="1"/>
    </xf>
    <xf numFmtId="49" fontId="5" fillId="0" borderId="0" xfId="0" applyNumberFormat="1" applyFont="1" applyAlignment="1" applyProtection="1">
      <alignment vertical="top" wrapText="1"/>
    </xf>
    <xf numFmtId="0" fontId="1" fillId="0" borderId="0" xfId="72" applyNumberFormat="1"/>
    <xf numFmtId="0" fontId="5" fillId="10" borderId="14" xfId="69" applyNumberFormat="1" applyFont="1" applyFill="1" applyBorder="1" applyAlignment="1" applyProtection="1">
      <alignment horizontal="left" vertical="center" wrapText="1"/>
    </xf>
    <xf numFmtId="0" fontId="5" fillId="0" borderId="14" xfId="69" applyNumberFormat="1" applyFont="1" applyFill="1" applyBorder="1" applyAlignment="1" applyProtection="1">
      <alignment horizontal="center" vertical="center" wrapText="1"/>
    </xf>
    <xf numFmtId="49" fontId="0" fillId="0" borderId="7" xfId="0" applyFont="1" applyBorder="1" applyAlignment="1">
      <alignment horizontal="justify" vertical="center" wrapText="1"/>
    </xf>
    <xf numFmtId="49" fontId="0" fillId="0" borderId="7" xfId="0" applyFont="1" applyBorder="1" applyAlignment="1">
      <alignment vertical="top" wrapText="1"/>
    </xf>
    <xf numFmtId="49" fontId="5" fillId="0" borderId="0" xfId="40">
      <alignment vertical="top"/>
    </xf>
    <xf numFmtId="14" fontId="54" fillId="0" borderId="0" xfId="68" applyNumberFormat="1" applyFont="1" applyFill="1" applyBorder="1" applyAlignment="1" applyProtection="1">
      <alignment horizontal="center" vertical="center" wrapText="1"/>
    </xf>
    <xf numFmtId="0" fontId="54" fillId="0" borderId="0" xfId="68" applyFont="1" applyFill="1" applyAlignment="1" applyProtection="1">
      <alignment horizontal="left" vertical="center" wrapText="1"/>
    </xf>
    <xf numFmtId="0" fontId="70" fillId="0" borderId="0" xfId="68" applyFont="1" applyFill="1" applyAlignment="1" applyProtection="1">
      <alignment vertical="center"/>
    </xf>
    <xf numFmtId="0" fontId="54" fillId="0" borderId="0" xfId="68" applyNumberFormat="1" applyFont="1" applyFill="1" applyBorder="1" applyAlignment="1" applyProtection="1">
      <alignment horizontal="center" vertical="center" wrapText="1"/>
    </xf>
    <xf numFmtId="0" fontId="55" fillId="0" borderId="0" xfId="68" applyFont="1" applyFill="1" applyBorder="1" applyAlignment="1" applyProtection="1">
      <alignment horizontal="right" vertical="center" wrapText="1" indent="1"/>
    </xf>
    <xf numFmtId="0" fontId="55" fillId="0" borderId="39" xfId="69" applyNumberFormat="1" applyFont="1" applyFill="1" applyBorder="1" applyAlignment="1" applyProtection="1">
      <alignment horizontal="center" vertical="center" wrapText="1"/>
    </xf>
    <xf numFmtId="0" fontId="55" fillId="0" borderId="0" xfId="68" applyFont="1" applyFill="1" applyBorder="1" applyAlignment="1" applyProtection="1">
      <alignment horizontal="center" vertical="center" wrapText="1"/>
    </xf>
    <xf numFmtId="0" fontId="55" fillId="0" borderId="0" xfId="68" applyFont="1" applyFill="1" applyAlignment="1" applyProtection="1">
      <alignment vertical="center" wrapText="1"/>
    </xf>
    <xf numFmtId="0" fontId="70" fillId="0" borderId="0" xfId="68" applyFont="1" applyAlignment="1" applyProtection="1">
      <alignment horizontal="center" vertical="center" wrapText="1"/>
    </xf>
    <xf numFmtId="0" fontId="55" fillId="0" borderId="0" xfId="68" applyFont="1" applyAlignment="1" applyProtection="1">
      <alignment vertical="center" wrapText="1"/>
    </xf>
    <xf numFmtId="0" fontId="56" fillId="0" borderId="0" xfId="68" applyFont="1" applyFill="1" applyAlignment="1" applyProtection="1">
      <alignment vertical="center" wrapText="1"/>
    </xf>
    <xf numFmtId="0" fontId="55" fillId="0" borderId="0" xfId="68" applyNumberFormat="1" applyFont="1" applyFill="1" applyBorder="1" applyAlignment="1" applyProtection="1">
      <alignment horizontal="center" vertical="center" wrapText="1"/>
    </xf>
    <xf numFmtId="0" fontId="70" fillId="0" borderId="0" xfId="68" applyFont="1" applyFill="1" applyAlignment="1" applyProtection="1">
      <alignment horizontal="center" vertical="center" wrapText="1"/>
    </xf>
    <xf numFmtId="0" fontId="5" fillId="0" borderId="0" xfId="71" applyFont="1" applyFill="1" applyBorder="1" applyAlignment="1" applyProtection="1">
      <alignment horizontal="center" vertical="center" wrapText="1"/>
    </xf>
    <xf numFmtId="0" fontId="5" fillId="0" borderId="6" xfId="71" applyFont="1" applyFill="1" applyBorder="1" applyAlignment="1" applyProtection="1">
      <alignment horizontal="center" vertical="center" wrapText="1"/>
    </xf>
    <xf numFmtId="0" fontId="5" fillId="0" borderId="22" xfId="71" applyFont="1" applyFill="1" applyBorder="1" applyAlignment="1" applyProtection="1">
      <alignment horizontal="center" vertical="center" wrapText="1"/>
    </xf>
    <xf numFmtId="0" fontId="5" fillId="0" borderId="7" xfId="38" applyFont="1" applyFill="1" applyBorder="1" applyAlignment="1" applyProtection="1">
      <alignment horizontal="center" vertical="center" wrapText="1"/>
    </xf>
    <xf numFmtId="0" fontId="58" fillId="0" borderId="0" xfId="49" applyNumberFormat="1" applyFont="1" applyAlignment="1" applyProtection="1">
      <alignment vertical="center"/>
    </xf>
    <xf numFmtId="0" fontId="55" fillId="0" borderId="0" xfId="61" applyNumberFormat="1" applyFont="1" applyFill="1" applyBorder="1" applyAlignment="1" applyProtection="1">
      <alignment vertical="center" wrapText="1"/>
    </xf>
    <xf numFmtId="0" fontId="55" fillId="0" borderId="0" xfId="61" applyFont="1" applyFill="1" applyBorder="1" applyAlignment="1" applyProtection="1">
      <alignment vertical="center" wrapText="1"/>
    </xf>
    <xf numFmtId="49" fontId="55" fillId="0" borderId="0" xfId="69" applyNumberFormat="1" applyFont="1" applyFill="1" applyBorder="1" applyAlignment="1" applyProtection="1">
      <alignment horizontal="center" vertical="center" wrapText="1"/>
    </xf>
    <xf numFmtId="0" fontId="70" fillId="0" borderId="0" xfId="49" applyNumberFormat="1" applyFont="1" applyAlignment="1" applyProtection="1">
      <alignment vertical="center"/>
    </xf>
    <xf numFmtId="0" fontId="5" fillId="0" borderId="22" xfId="71" applyFont="1" applyFill="1" applyBorder="1" applyAlignment="1" applyProtection="1">
      <alignment horizontal="left" vertical="center" wrapText="1"/>
    </xf>
    <xf numFmtId="49" fontId="5" fillId="0" borderId="22" xfId="71" applyNumberFormat="1" applyFont="1" applyFill="1" applyBorder="1" applyAlignment="1" applyProtection="1">
      <alignment horizontal="center" vertical="center" wrapText="1"/>
    </xf>
    <xf numFmtId="49" fontId="5" fillId="0" borderId="22" xfId="71" applyNumberFormat="1" applyFont="1" applyFill="1" applyBorder="1" applyAlignment="1" applyProtection="1">
      <alignment horizontal="left" vertical="center" wrapText="1"/>
    </xf>
    <xf numFmtId="0" fontId="5" fillId="0" borderId="0" xfId="71" applyFont="1" applyFill="1" applyAlignment="1" applyProtection="1">
      <alignment horizontal="right" vertical="top" wrapText="1"/>
    </xf>
    <xf numFmtId="0" fontId="5" fillId="0" borderId="0" xfId="71" applyFont="1" applyFill="1" applyAlignment="1" applyProtection="1">
      <alignment horizontal="left" vertical="center" wrapText="1"/>
    </xf>
    <xf numFmtId="49" fontId="70" fillId="0" borderId="0" xfId="71" applyNumberFormat="1" applyFont="1" applyFill="1" applyAlignment="1" applyProtection="1">
      <alignment horizontal="center" vertical="center" wrapText="1"/>
    </xf>
    <xf numFmtId="0" fontId="55" fillId="0" borderId="0" xfId="71" applyFont="1" applyFill="1" applyBorder="1" applyAlignment="1" applyProtection="1">
      <alignment vertical="center" wrapText="1"/>
    </xf>
    <xf numFmtId="0" fontId="55" fillId="0" borderId="0" xfId="71" applyFont="1" applyFill="1" applyAlignment="1" applyProtection="1">
      <alignment vertical="center" wrapText="1"/>
    </xf>
    <xf numFmtId="0" fontId="54" fillId="0" borderId="0" xfId="71" applyFont="1" applyFill="1" applyAlignment="1" applyProtection="1">
      <alignment vertical="center" wrapText="1"/>
    </xf>
    <xf numFmtId="49" fontId="10" fillId="0" borderId="0" xfId="71" applyNumberFormat="1" applyFont="1" applyFill="1" applyAlignment="1" applyProtection="1">
      <alignment horizontal="center" vertical="center" wrapText="1"/>
    </xf>
    <xf numFmtId="0" fontId="10" fillId="0" borderId="0" xfId="71" applyNumberFormat="1" applyFont="1" applyFill="1" applyAlignment="1" applyProtection="1">
      <alignment vertical="center" wrapText="1"/>
    </xf>
    <xf numFmtId="0" fontId="5" fillId="0" borderId="0" xfId="73" applyFont="1" applyFill="1" applyBorder="1" applyAlignment="1" applyProtection="1">
      <alignment horizontal="center" vertical="center" wrapText="1"/>
    </xf>
    <xf numFmtId="0" fontId="7" fillId="0" borderId="0" xfId="71" applyFont="1" applyFill="1" applyBorder="1" applyAlignment="1" applyProtection="1">
      <alignment horizontal="center" vertical="center" wrapText="1"/>
    </xf>
    <xf numFmtId="0" fontId="5" fillId="0" borderId="27" xfId="71" applyFont="1" applyFill="1" applyBorder="1" applyAlignment="1" applyProtection="1">
      <alignment horizontal="center" vertical="center" wrapText="1"/>
    </xf>
    <xf numFmtId="49" fontId="10" fillId="0" borderId="0" xfId="71" applyNumberFormat="1" applyFont="1" applyFill="1" applyBorder="1" applyAlignment="1" applyProtection="1">
      <alignment horizontal="center" vertical="center" wrapText="1"/>
    </xf>
    <xf numFmtId="4" fontId="5" fillId="0" borderId="0" xfId="71" applyNumberFormat="1" applyFont="1" applyFill="1" applyBorder="1" applyAlignment="1" applyProtection="1">
      <alignment horizontal="right" vertical="center" wrapText="1"/>
    </xf>
    <xf numFmtId="9" fontId="7" fillId="0" borderId="0" xfId="48" applyNumberFormat="1" applyFont="1" applyFill="1" applyBorder="1" applyAlignment="1" applyProtection="1">
      <alignment horizontal="center" vertical="center" wrapText="1"/>
    </xf>
    <xf numFmtId="0" fontId="10" fillId="0" borderId="0" xfId="71" applyNumberFormat="1" applyFont="1" applyFill="1" applyBorder="1" applyAlignment="1" applyProtection="1">
      <alignment vertical="center" wrapText="1"/>
    </xf>
    <xf numFmtId="49" fontId="54" fillId="0" borderId="0" xfId="71" applyNumberFormat="1" applyFont="1" applyFill="1" applyAlignment="1" applyProtection="1">
      <alignment horizontal="center" vertical="center" wrapText="1"/>
    </xf>
    <xf numFmtId="49" fontId="70" fillId="0" borderId="0" xfId="71" applyNumberFormat="1" applyFont="1" applyFill="1" applyBorder="1" applyAlignment="1" applyProtection="1">
      <alignment horizontal="center" vertical="center" wrapText="1"/>
    </xf>
    <xf numFmtId="49" fontId="55" fillId="0" borderId="0" xfId="71" applyNumberFormat="1" applyFont="1" applyFill="1" applyBorder="1" applyAlignment="1" applyProtection="1">
      <alignment horizontal="center" vertical="center" wrapText="1"/>
    </xf>
    <xf numFmtId="0" fontId="54" fillId="0" borderId="0" xfId="71" applyNumberFormat="1" applyFont="1" applyFill="1" applyAlignment="1" applyProtection="1">
      <alignment vertical="center" wrapText="1"/>
    </xf>
    <xf numFmtId="49" fontId="39" fillId="8" borderId="14" xfId="52" applyFont="1" applyFill="1" applyBorder="1" applyAlignment="1" applyProtection="1">
      <alignment horizontal="right" vertical="center"/>
    </xf>
    <xf numFmtId="49" fontId="39" fillId="8" borderId="15" xfId="52" applyFont="1" applyFill="1" applyBorder="1" applyAlignment="1" applyProtection="1">
      <alignment horizontal="right" vertical="center"/>
    </xf>
    <xf numFmtId="0" fontId="5" fillId="0" borderId="0" xfId="71" applyFont="1" applyFill="1" applyAlignment="1" applyProtection="1">
      <alignment horizontal="right" vertical="center" wrapText="1"/>
    </xf>
    <xf numFmtId="0" fontId="0" fillId="0" borderId="0" xfId="71" applyFont="1" applyFill="1" applyAlignment="1" applyProtection="1">
      <alignment vertical="center"/>
    </xf>
    <xf numFmtId="0" fontId="8" fillId="0" borderId="0" xfId="71" applyFont="1" applyFill="1" applyAlignment="1" applyProtection="1">
      <alignment horizontal="right" vertical="top" wrapText="1"/>
    </xf>
    <xf numFmtId="0" fontId="5" fillId="0" borderId="0" xfId="41" applyFont="1" applyFill="1" applyProtection="1"/>
    <xf numFmtId="49" fontId="27" fillId="0" borderId="46" xfId="38" applyNumberFormat="1" applyFont="1" applyFill="1" applyBorder="1" applyAlignment="1" applyProtection="1">
      <alignment horizontal="center" vertical="center" wrapText="1"/>
    </xf>
    <xf numFmtId="0" fontId="5" fillId="0" borderId="0" xfId="41" applyNumberFormat="1" applyFont="1" applyFill="1" applyBorder="1" applyAlignment="1" applyProtection="1">
      <alignment horizontal="center" wrapText="1"/>
    </xf>
    <xf numFmtId="49" fontId="5" fillId="0" borderId="27"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xf>
    <xf numFmtId="49" fontId="5" fillId="12" borderId="27" xfId="69" applyNumberFormat="1" applyFont="1" applyFill="1" applyBorder="1" applyAlignment="1" applyProtection="1">
      <alignment horizontal="left" vertical="center" wrapText="1"/>
    </xf>
    <xf numFmtId="4" fontId="5" fillId="10" borderId="27" xfId="71" applyNumberFormat="1" applyFont="1" applyFill="1" applyBorder="1" applyAlignment="1" applyProtection="1">
      <alignment horizontal="right" vertical="center" wrapText="1"/>
    </xf>
    <xf numFmtId="0" fontId="66" fillId="0" borderId="0" xfId="41" applyNumberFormat="1" applyFont="1" applyFill="1" applyBorder="1" applyAlignment="1" applyProtection="1">
      <alignment horizontal="center" wrapText="1"/>
    </xf>
    <xf numFmtId="0" fontId="5" fillId="0" borderId="47" xfId="71" applyNumberFormat="1" applyFont="1" applyFill="1" applyBorder="1" applyAlignment="1" applyProtection="1">
      <alignment horizontal="center" vertical="center" wrapText="1"/>
    </xf>
    <xf numFmtId="0" fontId="5" fillId="0" borderId="47" xfId="71" applyFont="1" applyFill="1" applyBorder="1" applyAlignment="1" applyProtection="1">
      <alignment horizontal="center" vertical="center" wrapText="1"/>
    </xf>
    <xf numFmtId="49" fontId="59" fillId="8" borderId="48" xfId="48" applyFont="1" applyFill="1" applyBorder="1" applyAlignment="1" applyProtection="1">
      <alignment horizontal="left" vertical="center"/>
    </xf>
    <xf numFmtId="49" fontId="39" fillId="8" borderId="49" xfId="48" applyFont="1" applyFill="1" applyBorder="1" applyAlignment="1" applyProtection="1">
      <alignment horizontal="left" vertical="center" indent="2"/>
    </xf>
    <xf numFmtId="49" fontId="39" fillId="8" borderId="50" xfId="48" applyFont="1" applyFill="1" applyBorder="1" applyAlignment="1" applyProtection="1">
      <alignment horizontal="left" vertical="center" indent="1"/>
    </xf>
    <xf numFmtId="49" fontId="39" fillId="8" borderId="50" xfId="48" applyFont="1" applyFill="1" applyBorder="1" applyAlignment="1" applyProtection="1">
      <alignment horizontal="left" vertical="center"/>
    </xf>
    <xf numFmtId="49" fontId="5" fillId="0" borderId="51" xfId="71" applyNumberFormat="1" applyFont="1" applyFill="1" applyBorder="1" applyAlignment="1" applyProtection="1">
      <alignment horizontal="center" vertical="center" wrapText="1"/>
    </xf>
    <xf numFmtId="0" fontId="5" fillId="0" borderId="51" xfId="71" applyFont="1" applyFill="1" applyBorder="1" applyAlignment="1" applyProtection="1">
      <alignment horizontal="center" vertical="center" wrapText="1"/>
    </xf>
    <xf numFmtId="4" fontId="5" fillId="10" borderId="51" xfId="71" applyNumberFormat="1" applyFont="1" applyFill="1" applyBorder="1" applyAlignment="1" applyProtection="1">
      <alignment horizontal="right" vertical="center" wrapText="1"/>
    </xf>
    <xf numFmtId="0" fontId="5" fillId="0" borderId="27" xfId="71" applyNumberFormat="1" applyFont="1" applyFill="1" applyBorder="1" applyAlignment="1" applyProtection="1">
      <alignment horizontal="center" vertical="center" wrapText="1"/>
    </xf>
    <xf numFmtId="49" fontId="59" fillId="8" borderId="52" xfId="48" applyFont="1" applyFill="1" applyBorder="1" applyAlignment="1" applyProtection="1">
      <alignment horizontal="left" vertical="center" indent="1"/>
    </xf>
    <xf numFmtId="49" fontId="59" fillId="8" borderId="48" xfId="48" applyFont="1" applyFill="1" applyBorder="1" applyAlignment="1" applyProtection="1">
      <alignment horizontal="left" vertical="center" indent="1"/>
    </xf>
    <xf numFmtId="0" fontId="66" fillId="0" borderId="0" xfId="41" applyNumberFormat="1" applyFont="1" applyFill="1" applyBorder="1" applyAlignment="1" applyProtection="1"/>
    <xf numFmtId="0" fontId="66" fillId="0" borderId="0" xfId="71" applyNumberFormat="1" applyFont="1" applyFill="1" applyAlignment="1" applyProtection="1">
      <alignment horizontal="center" vertical="center" wrapText="1"/>
    </xf>
    <xf numFmtId="0" fontId="5" fillId="0" borderId="27" xfId="71" applyFont="1" applyFill="1" applyBorder="1" applyAlignment="1" applyProtection="1">
      <alignment horizontal="left" vertical="center" wrapText="1" indent="1"/>
    </xf>
    <xf numFmtId="0" fontId="5" fillId="0" borderId="27" xfId="71" applyFont="1" applyFill="1" applyBorder="1" applyAlignment="1" applyProtection="1">
      <alignment horizontal="left" vertical="center" wrapText="1" indent="2"/>
    </xf>
    <xf numFmtId="0" fontId="68" fillId="0" borderId="0" xfId="41" applyFont="1" applyBorder="1"/>
    <xf numFmtId="0" fontId="5" fillId="0" borderId="0" xfId="38" applyFont="1" applyFill="1" applyBorder="1" applyAlignment="1" applyProtection="1">
      <alignment vertical="top" wrapText="1"/>
    </xf>
    <xf numFmtId="0" fontId="5" fillId="0" borderId="0" xfId="38" applyFont="1" applyFill="1" applyBorder="1" applyAlignment="1" applyProtection="1">
      <alignment horizontal="left" vertical="top" wrapText="1"/>
    </xf>
    <xf numFmtId="4" fontId="5" fillId="0" borderId="27" xfId="71" applyNumberFormat="1" applyFont="1" applyFill="1" applyBorder="1" applyAlignment="1" applyProtection="1">
      <alignment horizontal="center" vertical="center" wrapText="1"/>
    </xf>
    <xf numFmtId="0" fontId="8" fillId="0" borderId="0" xfId="71" applyFont="1" applyFill="1" applyAlignment="1" applyProtection="1">
      <alignment vertical="top"/>
    </xf>
    <xf numFmtId="49" fontId="10" fillId="0" borderId="0" xfId="52" applyFont="1" applyFill="1" applyBorder="1" applyProtection="1">
      <alignment vertical="top"/>
    </xf>
    <xf numFmtId="49" fontId="0" fillId="0" borderId="0" xfId="52" applyFont="1" applyFill="1" applyBorder="1" applyProtection="1">
      <alignment vertical="top"/>
    </xf>
    <xf numFmtId="49" fontId="27" fillId="0" borderId="0" xfId="52" applyFont="1" applyFill="1" applyBorder="1" applyAlignment="1" applyProtection="1">
      <alignment horizontal="center" vertical="center"/>
    </xf>
    <xf numFmtId="49" fontId="49" fillId="0" borderId="0" xfId="52" applyFont="1" applyFill="1" applyBorder="1" applyProtection="1">
      <alignment vertical="top"/>
    </xf>
    <xf numFmtId="0" fontId="79" fillId="0" borderId="0" xfId="71" applyFont="1" applyFill="1" applyAlignment="1" applyProtection="1">
      <alignment vertical="center" wrapText="1"/>
    </xf>
    <xf numFmtId="0" fontId="5" fillId="10" borderId="7" xfId="71" applyNumberFormat="1" applyFont="1" applyFill="1" applyBorder="1" applyAlignment="1" applyProtection="1">
      <alignment horizontal="right" vertical="center" wrapText="1"/>
    </xf>
    <xf numFmtId="49" fontId="5" fillId="0" borderId="53" xfId="71" applyNumberFormat="1" applyFont="1" applyFill="1" applyBorder="1" applyAlignment="1" applyProtection="1">
      <alignment horizontal="center" vertical="center" wrapText="1"/>
    </xf>
    <xf numFmtId="0" fontId="5" fillId="0" borderId="6" xfId="71" applyFont="1" applyFill="1" applyBorder="1" applyAlignment="1" applyProtection="1">
      <alignment vertical="top" wrapText="1"/>
    </xf>
    <xf numFmtId="0" fontId="5" fillId="0" borderId="23" xfId="71" applyFont="1" applyFill="1" applyBorder="1" applyAlignment="1" applyProtection="1">
      <alignment vertical="top" wrapText="1"/>
    </xf>
    <xf numFmtId="0" fontId="5" fillId="0" borderId="6" xfId="71" applyFont="1" applyFill="1" applyBorder="1" applyAlignment="1" applyProtection="1">
      <alignment vertical="center" wrapText="1"/>
    </xf>
    <xf numFmtId="49" fontId="5" fillId="9" borderId="7" xfId="71" applyNumberFormat="1" applyFont="1" applyFill="1" applyBorder="1" applyAlignment="1" applyProtection="1">
      <alignment vertical="center" wrapText="1"/>
      <protection locked="0"/>
    </xf>
    <xf numFmtId="49" fontId="5" fillId="8" borderId="14" xfId="71" applyNumberFormat="1" applyFont="1" applyFill="1" applyBorder="1" applyAlignment="1" applyProtection="1">
      <alignment vertical="center" wrapText="1"/>
    </xf>
    <xf numFmtId="4" fontId="5" fillId="10" borderId="6" xfId="71" applyNumberFormat="1" applyFont="1" applyFill="1" applyBorder="1" applyAlignment="1" applyProtection="1">
      <alignment horizontal="right" vertical="center" wrapText="1"/>
    </xf>
    <xf numFmtId="0" fontId="76" fillId="0" borderId="0" xfId="71" applyFont="1" applyFill="1" applyAlignment="1" applyProtection="1">
      <alignment vertical="center" wrapText="1"/>
    </xf>
    <xf numFmtId="49" fontId="27" fillId="0" borderId="21" xfId="38" applyNumberFormat="1" applyFont="1" applyFill="1" applyBorder="1" applyAlignment="1" applyProtection="1">
      <alignment horizontal="center" vertical="center" wrapText="1"/>
    </xf>
    <xf numFmtId="0" fontId="27" fillId="0" borderId="21" xfId="38" applyNumberFormat="1" applyFont="1" applyFill="1" applyBorder="1" applyAlignment="1" applyProtection="1">
      <alignment horizontal="center" vertical="center" wrapText="1"/>
    </xf>
    <xf numFmtId="0" fontId="61" fillId="0" borderId="0" xfId="71" applyFont="1" applyFill="1" applyAlignment="1" applyProtection="1">
      <alignment vertical="center" wrapText="1"/>
    </xf>
    <xf numFmtId="0" fontId="61" fillId="0" borderId="0" xfId="71" applyFont="1" applyFill="1" applyBorder="1" applyAlignment="1" applyProtection="1">
      <alignment vertical="center" wrapText="1"/>
    </xf>
    <xf numFmtId="49" fontId="0" fillId="0" borderId="7" xfId="57" applyFont="1" applyFill="1" applyBorder="1" applyAlignment="1" applyProtection="1">
      <alignment horizontal="center" vertical="center"/>
    </xf>
    <xf numFmtId="49" fontId="0" fillId="0" borderId="0" xfId="56" applyFont="1" applyFill="1" applyProtection="1">
      <alignment vertical="top"/>
    </xf>
    <xf numFmtId="49" fontId="0" fillId="11" borderId="0" xfId="56" applyFont="1" applyFill="1" applyProtection="1">
      <alignment vertical="top"/>
    </xf>
    <xf numFmtId="49" fontId="66" fillId="11" borderId="0" xfId="56" applyFont="1" applyFill="1" applyProtection="1">
      <alignment vertical="top"/>
    </xf>
    <xf numFmtId="49" fontId="70" fillId="11" borderId="0" xfId="56" applyFont="1" applyFill="1" applyProtection="1">
      <alignment vertical="top"/>
    </xf>
    <xf numFmtId="49" fontId="70" fillId="0" borderId="0" xfId="56" applyFont="1" applyFill="1" applyProtection="1">
      <alignment vertical="top"/>
    </xf>
    <xf numFmtId="49" fontId="66" fillId="0" borderId="0" xfId="56" applyFont="1" applyFill="1" applyProtection="1">
      <alignment vertical="top"/>
    </xf>
    <xf numFmtId="49" fontId="66" fillId="0" borderId="0" xfId="56" applyFont="1" applyFill="1" applyAlignment="1" applyProtection="1">
      <alignment vertical="top"/>
    </xf>
    <xf numFmtId="0" fontId="66" fillId="0" borderId="0" xfId="56" applyNumberFormat="1" applyFont="1" applyFill="1" applyProtection="1">
      <alignment vertical="top"/>
    </xf>
    <xf numFmtId="0" fontId="71" fillId="0" borderId="0" xfId="56" applyNumberFormat="1" applyFont="1" applyFill="1" applyProtection="1">
      <alignment vertical="top"/>
    </xf>
    <xf numFmtId="49" fontId="66" fillId="0" borderId="0" xfId="56" applyFont="1" applyFill="1">
      <alignment vertical="top"/>
    </xf>
    <xf numFmtId="49" fontId="70" fillId="0" borderId="0" xfId="56" applyFont="1" applyFill="1">
      <alignment vertical="top"/>
    </xf>
    <xf numFmtId="0" fontId="80" fillId="0" borderId="0" xfId="56" applyNumberFormat="1" applyFont="1" applyFill="1">
      <alignment vertical="top"/>
    </xf>
    <xf numFmtId="4" fontId="5" fillId="9" borderId="7" xfId="71" applyNumberFormat="1" applyFont="1" applyFill="1" applyBorder="1" applyAlignment="1" applyProtection="1">
      <alignment horizontal="right" vertical="center" wrapText="1"/>
      <protection locked="0"/>
    </xf>
    <xf numFmtId="0" fontId="66" fillId="0" borderId="0" xfId="71" applyFont="1" applyFill="1" applyAlignment="1" applyProtection="1">
      <alignment vertical="center" wrapText="1"/>
    </xf>
    <xf numFmtId="49" fontId="66" fillId="0" borderId="0" xfId="71" applyNumberFormat="1" applyFont="1" applyFill="1" applyAlignment="1" applyProtection="1">
      <alignment horizontal="center" vertical="center" wrapText="1"/>
    </xf>
    <xf numFmtId="49" fontId="5" fillId="0" borderId="27"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xf>
    <xf numFmtId="0" fontId="5" fillId="0" borderId="27" xfId="71" applyFont="1" applyFill="1" applyBorder="1" applyAlignment="1" applyProtection="1">
      <alignment horizontal="center" vertical="center" wrapText="1"/>
    </xf>
    <xf numFmtId="0" fontId="70" fillId="0" borderId="0" xfId="71" applyFont="1" applyFill="1" applyAlignment="1" applyProtection="1">
      <alignment vertical="center" wrapText="1"/>
    </xf>
    <xf numFmtId="0" fontId="70" fillId="0" borderId="0" xfId="71" applyNumberFormat="1" applyFont="1" applyFill="1" applyAlignment="1" applyProtection="1">
      <alignment vertical="center" wrapText="1"/>
    </xf>
    <xf numFmtId="4" fontId="5" fillId="0" borderId="27" xfId="71" applyNumberFormat="1" applyFont="1" applyFill="1" applyBorder="1" applyAlignment="1" applyProtection="1">
      <alignment horizontal="center" vertical="center" wrapText="1"/>
    </xf>
    <xf numFmtId="4" fontId="5" fillId="9" borderId="27" xfId="71" applyNumberFormat="1" applyFont="1" applyFill="1" applyBorder="1" applyAlignment="1" applyProtection="1">
      <alignment horizontal="right" vertical="center" wrapText="1"/>
      <protection locked="0"/>
    </xf>
    <xf numFmtId="0" fontId="5" fillId="0" borderId="7" xfId="38" applyFont="1" applyFill="1" applyBorder="1" applyAlignment="1" applyProtection="1">
      <alignment horizontal="left" vertical="top" wrapText="1"/>
    </xf>
    <xf numFmtId="0" fontId="5" fillId="0" borderId="48" xfId="71" applyFont="1" applyFill="1" applyBorder="1" applyAlignment="1" applyProtection="1">
      <alignment horizontal="left" vertical="center" wrapText="1" indent="1"/>
    </xf>
    <xf numFmtId="49" fontId="5" fillId="0" borderId="54" xfId="71" applyNumberFormat="1" applyFont="1" applyFill="1" applyBorder="1" applyAlignment="1" applyProtection="1">
      <alignment horizontal="center" vertical="center" wrapText="1"/>
    </xf>
    <xf numFmtId="0" fontId="61" fillId="0" borderId="0" xfId="41" applyFont="1"/>
    <xf numFmtId="0" fontId="79" fillId="0" borderId="0" xfId="41" applyFont="1"/>
    <xf numFmtId="0" fontId="81" fillId="0" borderId="0" xfId="41" applyNumberFormat="1" applyFont="1" applyFill="1" applyBorder="1" applyAlignment="1" applyProtection="1">
      <alignment horizontal="right" vertical="top"/>
    </xf>
    <xf numFmtId="0" fontId="52" fillId="0" borderId="0" xfId="71" applyFont="1" applyFill="1" applyAlignment="1" applyProtection="1">
      <alignment vertical="center" wrapText="1"/>
    </xf>
    <xf numFmtId="1" fontId="5" fillId="9" borderId="14" xfId="71" applyNumberFormat="1" applyFont="1" applyFill="1" applyBorder="1" applyAlignment="1" applyProtection="1">
      <alignment horizontal="left" vertical="center" wrapText="1" indent="1"/>
      <protection locked="0"/>
    </xf>
    <xf numFmtId="49" fontId="39" fillId="8" borderId="55" xfId="48" applyFont="1" applyFill="1" applyBorder="1" applyAlignment="1" applyProtection="1">
      <alignment horizontal="left" vertical="center"/>
    </xf>
    <xf numFmtId="49" fontId="39" fillId="8" borderId="55" xfId="48" applyFont="1" applyFill="1" applyBorder="1" applyAlignment="1" applyProtection="1">
      <alignment horizontal="left" vertical="center" indent="1"/>
    </xf>
    <xf numFmtId="49" fontId="59" fillId="8" borderId="54" xfId="48" applyFont="1" applyFill="1" applyBorder="1" applyAlignment="1" applyProtection="1">
      <alignment horizontal="left" vertical="center" indent="1"/>
    </xf>
    <xf numFmtId="49" fontId="39" fillId="8" borderId="49" xfId="48" applyFont="1" applyFill="1" applyBorder="1" applyAlignment="1" applyProtection="1">
      <alignment horizontal="left" vertical="center"/>
    </xf>
    <xf numFmtId="49" fontId="39" fillId="8" borderId="49" xfId="48" applyFont="1" applyFill="1" applyBorder="1" applyAlignment="1" applyProtection="1">
      <alignment horizontal="left" vertical="center" indent="1"/>
    </xf>
    <xf numFmtId="49" fontId="82" fillId="0" borderId="7" xfId="48" applyFont="1" applyFill="1" applyBorder="1" applyAlignment="1" applyProtection="1">
      <alignment horizontal="center" vertical="center" wrapText="1"/>
    </xf>
    <xf numFmtId="0" fontId="5" fillId="0" borderId="7" xfId="0" applyNumberFormat="1" applyFont="1" applyBorder="1" applyAlignment="1" applyProtection="1">
      <alignment vertical="top" wrapText="1"/>
    </xf>
    <xf numFmtId="49" fontId="5" fillId="0" borderId="7" xfId="0" applyNumberFormat="1" applyFont="1" applyBorder="1" applyAlignment="1" applyProtection="1">
      <alignment vertical="top" wrapText="1"/>
    </xf>
    <xf numFmtId="49" fontId="59" fillId="8" borderId="52" xfId="48" applyFont="1" applyFill="1" applyBorder="1" applyAlignment="1" applyProtection="1">
      <alignment horizontal="left" vertical="center" indent="1"/>
    </xf>
    <xf numFmtId="0" fontId="5" fillId="0" borderId="27" xfId="7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indent="2"/>
    </xf>
    <xf numFmtId="0" fontId="66" fillId="0" borderId="56" xfId="41" applyNumberFormat="1" applyFont="1" applyFill="1" applyBorder="1" applyAlignment="1" applyProtection="1"/>
    <xf numFmtId="49" fontId="5" fillId="9" borderId="7" xfId="71" applyNumberFormat="1" applyFont="1" applyFill="1" applyBorder="1" applyAlignment="1" applyProtection="1">
      <alignment horizontal="left" vertical="center" wrapText="1" indent="1"/>
      <protection locked="0"/>
    </xf>
    <xf numFmtId="49" fontId="5" fillId="9" borderId="14" xfId="71" applyNumberFormat="1" applyFont="1" applyFill="1" applyBorder="1" applyAlignment="1" applyProtection="1">
      <alignment horizontal="left" vertical="center" wrapText="1" indent="1"/>
      <protection locked="0"/>
    </xf>
    <xf numFmtId="49" fontId="5" fillId="0" borderId="7" xfId="71" applyNumberFormat="1" applyFont="1" applyFill="1" applyBorder="1" applyAlignment="1" applyProtection="1">
      <alignment vertical="center" wrapText="1"/>
    </xf>
    <xf numFmtId="4" fontId="5" fillId="0" borderId="7" xfId="71" applyNumberFormat="1" applyFont="1" applyFill="1" applyBorder="1" applyAlignment="1" applyProtection="1">
      <alignment horizontal="right" vertical="center" wrapText="1"/>
    </xf>
    <xf numFmtId="49" fontId="66" fillId="0" borderId="0" xfId="71" applyNumberFormat="1" applyFont="1" applyFill="1" applyAlignment="1" applyProtection="1">
      <alignment horizontal="center" vertical="center" wrapText="1"/>
    </xf>
    <xf numFmtId="49" fontId="5" fillId="0" borderId="0" xfId="71" applyNumberFormat="1" applyFont="1" applyFill="1" applyBorder="1" applyAlignment="1" applyProtection="1">
      <alignment horizontal="center" vertical="top" wrapText="1"/>
    </xf>
    <xf numFmtId="0" fontId="5" fillId="0" borderId="15" xfId="71" applyFont="1" applyFill="1" applyBorder="1" applyAlignment="1" applyProtection="1">
      <alignment vertical="top" wrapText="1"/>
    </xf>
    <xf numFmtId="0" fontId="5" fillId="0" borderId="20" xfId="71" applyFont="1" applyFill="1" applyBorder="1" applyAlignment="1" applyProtection="1">
      <alignment vertical="center" wrapText="1"/>
    </xf>
    <xf numFmtId="49" fontId="5" fillId="9" borderId="14" xfId="71" applyNumberFormat="1" applyFont="1" applyFill="1" applyBorder="1" applyAlignment="1" applyProtection="1">
      <alignment horizontal="left" vertical="center" wrapText="1" indent="2"/>
      <protection locked="0"/>
    </xf>
    <xf numFmtId="0" fontId="5" fillId="0" borderId="28" xfId="71" applyFont="1" applyFill="1" applyBorder="1" applyAlignment="1" applyProtection="1">
      <alignment vertical="center" wrapText="1"/>
    </xf>
    <xf numFmtId="49" fontId="5" fillId="9" borderId="27" xfId="71" applyNumberFormat="1" applyFont="1" applyFill="1" applyBorder="1" applyAlignment="1" applyProtection="1">
      <alignment horizontal="left" vertical="center" wrapText="1"/>
      <protection locked="0"/>
    </xf>
    <xf numFmtId="49" fontId="5" fillId="0" borderId="27" xfId="48" applyFont="1" applyBorder="1" applyAlignment="1">
      <alignment horizontal="center" vertical="center" wrapText="1"/>
    </xf>
    <xf numFmtId="0" fontId="5" fillId="0" borderId="22" xfId="59" applyFont="1" applyFill="1" applyBorder="1" applyAlignment="1" applyProtection="1">
      <alignment vertical="center" wrapText="1"/>
    </xf>
    <xf numFmtId="0" fontId="70" fillId="0" borderId="0" xfId="71" applyFont="1" applyFill="1" applyBorder="1" applyAlignment="1" applyProtection="1">
      <alignment horizontal="center" vertical="center" wrapText="1"/>
    </xf>
    <xf numFmtId="0" fontId="70" fillId="0" borderId="0" xfId="71" applyFont="1" applyFill="1" applyBorder="1" applyAlignment="1" applyProtection="1">
      <alignment vertical="center" wrapText="1"/>
    </xf>
    <xf numFmtId="0" fontId="0" fillId="0" borderId="0" xfId="56" applyNumberFormat="1" applyFont="1" applyFill="1" applyProtection="1">
      <alignment vertical="top"/>
    </xf>
    <xf numFmtId="9" fontId="7" fillId="0" borderId="7" xfId="56" applyNumberFormat="1" applyFont="1" applyFill="1" applyBorder="1" applyAlignment="1" applyProtection="1">
      <alignment horizontal="center" vertical="center" wrapText="1"/>
    </xf>
    <xf numFmtId="0" fontId="70" fillId="0" borderId="0" xfId="71" applyNumberFormat="1" applyFont="1" applyFill="1" applyAlignment="1" applyProtection="1">
      <alignment horizontal="center" vertical="center" wrapText="1"/>
    </xf>
    <xf numFmtId="0" fontId="70" fillId="0" borderId="7" xfId="71" applyFont="1" applyFill="1" applyBorder="1" applyAlignment="1" applyProtection="1">
      <alignment horizontal="left" vertical="center" wrapText="1"/>
    </xf>
    <xf numFmtId="49" fontId="39" fillId="8" borderId="14" xfId="56" applyFont="1" applyFill="1" applyBorder="1" applyAlignment="1" applyProtection="1">
      <alignment horizontal="left" vertical="center"/>
    </xf>
    <xf numFmtId="49" fontId="39" fillId="8" borderId="5" xfId="56" applyFont="1" applyFill="1" applyBorder="1" applyAlignment="1" applyProtection="1">
      <alignment horizontal="left" vertical="center" indent="1"/>
    </xf>
    <xf numFmtId="49" fontId="39" fillId="8" borderId="5" xfId="56" applyFont="1" applyFill="1" applyBorder="1" applyAlignment="1" applyProtection="1">
      <alignment horizontal="left" vertical="center"/>
    </xf>
    <xf numFmtId="49" fontId="39" fillId="8" borderId="15" xfId="56" applyFont="1" applyFill="1" applyBorder="1" applyAlignment="1" applyProtection="1">
      <alignment horizontal="left" vertical="center" indent="1"/>
    </xf>
    <xf numFmtId="49" fontId="0" fillId="0" borderId="23" xfId="0" applyFill="1" applyBorder="1" applyProtection="1">
      <alignment vertical="top"/>
    </xf>
    <xf numFmtId="9" fontId="7" fillId="0" borderId="22" xfId="56" applyNumberFormat="1" applyFont="1" applyFill="1" applyBorder="1" applyAlignment="1" applyProtection="1">
      <alignment horizontal="center" vertical="center" wrapText="1"/>
    </xf>
    <xf numFmtId="0" fontId="70" fillId="0" borderId="23" xfId="71" applyFont="1" applyFill="1" applyBorder="1" applyAlignment="1" applyProtection="1">
      <alignment horizontal="left" vertical="center" wrapText="1"/>
    </xf>
    <xf numFmtId="0" fontId="70" fillId="0" borderId="6" xfId="71" applyFont="1" applyFill="1" applyBorder="1" applyAlignment="1" applyProtection="1">
      <alignment horizontal="left" vertical="center" wrapText="1"/>
    </xf>
    <xf numFmtId="49" fontId="0" fillId="0" borderId="7" xfId="71" applyNumberFormat="1" applyFont="1" applyFill="1" applyBorder="1" applyAlignment="1" applyProtection="1">
      <alignment horizontal="center" vertical="center" wrapText="1"/>
    </xf>
    <xf numFmtId="0" fontId="0" fillId="0" borderId="7" xfId="71" applyFont="1" applyFill="1" applyBorder="1" applyAlignment="1" applyProtection="1">
      <alignment horizontal="left" vertical="center" wrapText="1"/>
    </xf>
    <xf numFmtId="4" fontId="32" fillId="10" borderId="7" xfId="71" applyNumberFormat="1" applyFont="1" applyFill="1" applyBorder="1" applyAlignment="1" applyProtection="1">
      <alignment horizontal="right" vertical="center" wrapText="1"/>
    </xf>
    <xf numFmtId="49" fontId="32" fillId="9" borderId="7" xfId="71" applyNumberFormat="1" applyFont="1" applyFill="1" applyBorder="1" applyAlignment="1" applyProtection="1">
      <alignment horizontal="left" vertical="center" wrapText="1"/>
      <protection locked="0"/>
    </xf>
    <xf numFmtId="4" fontId="32" fillId="9" borderId="7" xfId="71" applyNumberFormat="1" applyFont="1" applyFill="1" applyBorder="1" applyAlignment="1" applyProtection="1">
      <alignment horizontal="right" vertical="center" wrapText="1"/>
      <protection locked="0"/>
    </xf>
    <xf numFmtId="4" fontId="66" fillId="0" borderId="7" xfId="71" applyNumberFormat="1" applyFont="1" applyFill="1" applyBorder="1" applyAlignment="1" applyProtection="1">
      <alignment horizontal="right" vertical="center" wrapText="1"/>
    </xf>
    <xf numFmtId="49" fontId="0" fillId="8" borderId="14" xfId="57" applyFont="1" applyFill="1" applyBorder="1" applyAlignment="1" applyProtection="1">
      <alignment horizontal="center" vertical="center"/>
    </xf>
    <xf numFmtId="49" fontId="0" fillId="8" borderId="5" xfId="57" applyFont="1" applyFill="1" applyBorder="1" applyAlignment="1" applyProtection="1">
      <alignment horizontal="center" vertical="center"/>
    </xf>
    <xf numFmtId="49" fontId="39" fillId="8" borderId="5" xfId="57" applyFont="1" applyFill="1" applyBorder="1" applyAlignment="1" applyProtection="1">
      <alignment horizontal="left" vertical="center"/>
    </xf>
    <xf numFmtId="49" fontId="39" fillId="8" borderId="15" xfId="57" applyFont="1" applyFill="1" applyBorder="1" applyAlignment="1" applyProtection="1">
      <alignment horizontal="left" vertical="center" indent="1"/>
    </xf>
    <xf numFmtId="0" fontId="70" fillId="0" borderId="0" xfId="71" applyNumberFormat="1" applyFont="1" applyFill="1" applyBorder="1" applyAlignment="1" applyProtection="1">
      <alignment vertical="center" wrapText="1"/>
    </xf>
    <xf numFmtId="49" fontId="32" fillId="0" borderId="30" xfId="69" applyNumberFormat="1" applyFont="1" applyFill="1" applyBorder="1" applyAlignment="1" applyProtection="1">
      <alignment horizontal="center" vertical="center" wrapText="1"/>
    </xf>
    <xf numFmtId="49" fontId="7" fillId="8" borderId="24" xfId="48" applyFont="1" applyFill="1" applyBorder="1" applyAlignment="1" applyProtection="1">
      <alignment horizontal="right" vertical="center" wrapText="1"/>
    </xf>
    <xf numFmtId="49" fontId="5" fillId="0" borderId="7" xfId="69" applyNumberFormat="1" applyFont="1" applyFill="1" applyBorder="1" applyAlignment="1" applyProtection="1">
      <alignment horizontal="center" vertical="center" wrapText="1"/>
    </xf>
    <xf numFmtId="49" fontId="32" fillId="9" borderId="7" xfId="71" applyNumberFormat="1" applyFont="1" applyFill="1" applyBorder="1" applyAlignment="1" applyProtection="1">
      <alignment horizontal="center" vertical="center" wrapText="1"/>
      <protection locked="0"/>
    </xf>
    <xf numFmtId="49" fontId="0" fillId="0" borderId="15" xfId="71" applyNumberFormat="1" applyFont="1" applyFill="1" applyBorder="1" applyAlignment="1" applyProtection="1">
      <alignment horizontal="center" vertical="center" wrapText="1"/>
    </xf>
    <xf numFmtId="49" fontId="0" fillId="8" borderId="24" xfId="57" applyFont="1" applyFill="1" applyBorder="1" applyAlignment="1" applyProtection="1">
      <alignment horizontal="center" vertical="center"/>
    </xf>
    <xf numFmtId="0" fontId="32" fillId="0" borderId="7" xfId="71" applyFont="1" applyFill="1" applyBorder="1" applyAlignment="1" applyProtection="1">
      <alignment vertical="center" wrapText="1"/>
    </xf>
    <xf numFmtId="49" fontId="32" fillId="0" borderId="25" xfId="71" applyNumberFormat="1" applyFont="1" applyFill="1" applyBorder="1" applyAlignment="1" applyProtection="1">
      <alignment horizontal="center" vertical="center" wrapText="1"/>
    </xf>
    <xf numFmtId="0" fontId="5" fillId="0" borderId="7" xfId="56" applyNumberFormat="1" applyFont="1" applyFill="1" applyBorder="1" applyAlignment="1" applyProtection="1">
      <alignment horizontal="left" vertical="center" indent="1"/>
    </xf>
    <xf numFmtId="0" fontId="5" fillId="0" borderId="7" xfId="71" applyNumberFormat="1" applyFont="1" applyFill="1" applyBorder="1" applyAlignment="1" applyProtection="1">
      <alignment horizontal="left" vertical="center" wrapText="1"/>
    </xf>
    <xf numFmtId="0" fontId="70" fillId="0" borderId="7" xfId="71" applyNumberFormat="1" applyFont="1" applyFill="1" applyBorder="1" applyAlignment="1" applyProtection="1">
      <alignment vertical="center" wrapText="1"/>
    </xf>
    <xf numFmtId="0" fontId="39" fillId="0" borderId="7" xfId="56" applyNumberFormat="1" applyFont="1" applyFill="1" applyBorder="1" applyAlignment="1" applyProtection="1">
      <alignment horizontal="left" vertical="center" indent="1"/>
    </xf>
    <xf numFmtId="49" fontId="66" fillId="0" borderId="0" xfId="71" applyNumberFormat="1" applyFont="1" applyFill="1" applyAlignment="1" applyProtection="1">
      <alignment horizontal="center" vertical="center" wrapText="1"/>
    </xf>
    <xf numFmtId="49" fontId="66" fillId="0" borderId="0" xfId="71" applyNumberFormat="1" applyFont="1" applyFill="1" applyAlignment="1" applyProtection="1">
      <alignment horizontal="center" vertical="center" wrapText="1"/>
    </xf>
    <xf numFmtId="4" fontId="5" fillId="0" borderId="48" xfId="71" applyNumberFormat="1" applyFont="1" applyFill="1" applyBorder="1" applyAlignment="1" applyProtection="1">
      <alignment horizontal="center" vertical="center" wrapText="1"/>
    </xf>
    <xf numFmtId="4" fontId="5" fillId="9" borderId="51" xfId="71" applyNumberFormat="1" applyFont="1" applyFill="1" applyBorder="1" applyAlignment="1" applyProtection="1">
      <alignment horizontal="right" vertical="center" wrapText="1"/>
      <protection locked="0"/>
    </xf>
    <xf numFmtId="0" fontId="5" fillId="0" borderId="25" xfId="71" applyFont="1" applyFill="1" applyBorder="1" applyAlignment="1" applyProtection="1">
      <alignment vertical="center" wrapText="1"/>
    </xf>
    <xf numFmtId="0" fontId="5" fillId="0" borderId="48" xfId="71" applyFont="1" applyFill="1" applyBorder="1" applyAlignment="1" applyProtection="1">
      <alignment horizontal="left" vertical="center" wrapText="1"/>
    </xf>
    <xf numFmtId="4" fontId="5" fillId="9" borderId="48" xfId="71" applyNumberFormat="1" applyFont="1" applyFill="1" applyBorder="1" applyAlignment="1" applyProtection="1">
      <alignment horizontal="right" vertical="center" wrapText="1"/>
      <protection locked="0"/>
    </xf>
    <xf numFmtId="0" fontId="55" fillId="0" borderId="56" xfId="41" applyNumberFormat="1" applyFont="1" applyFill="1" applyBorder="1" applyAlignment="1" applyProtection="1">
      <alignment horizontal="center" wrapText="1"/>
    </xf>
    <xf numFmtId="0" fontId="55" fillId="0" borderId="57" xfId="41" applyNumberFormat="1" applyFont="1" applyFill="1" applyBorder="1" applyAlignment="1" applyProtection="1">
      <alignment horizontal="center" wrapText="1"/>
    </xf>
    <xf numFmtId="0" fontId="70" fillId="0" borderId="57" xfId="41" applyNumberFormat="1" applyFont="1" applyFill="1" applyBorder="1" applyAlignment="1" applyProtection="1">
      <alignment horizontal="center" wrapText="1"/>
    </xf>
    <xf numFmtId="49" fontId="62" fillId="0" borderId="23" xfId="48" applyFont="1" applyFill="1" applyBorder="1" applyAlignment="1" applyProtection="1">
      <alignment horizontal="left" vertical="center"/>
    </xf>
    <xf numFmtId="0" fontId="70" fillId="0" borderId="16" xfId="41" applyNumberFormat="1" applyFont="1" applyFill="1" applyBorder="1" applyAlignment="1" applyProtection="1"/>
    <xf numFmtId="0" fontId="70" fillId="0" borderId="57" xfId="41" applyNumberFormat="1" applyFont="1" applyFill="1" applyBorder="1" applyAlignment="1" applyProtection="1"/>
    <xf numFmtId="0" fontId="70" fillId="0" borderId="56" xfId="41" applyNumberFormat="1" applyFont="1" applyFill="1" applyBorder="1" applyAlignment="1" applyProtection="1"/>
    <xf numFmtId="49" fontId="62" fillId="0" borderId="22" xfId="48" applyFont="1" applyFill="1" applyBorder="1" applyAlignment="1" applyProtection="1">
      <alignment horizontal="left" vertical="center"/>
    </xf>
    <xf numFmtId="49" fontId="5" fillId="9" borderId="7" xfId="71" applyNumberFormat="1" applyFont="1" applyFill="1" applyBorder="1" applyAlignment="1" applyProtection="1">
      <alignment horizontal="center" vertical="center" wrapText="1"/>
      <protection locked="0"/>
    </xf>
    <xf numFmtId="166" fontId="5" fillId="0" borderId="7" xfId="71" applyNumberFormat="1" applyFont="1" applyFill="1" applyBorder="1" applyAlignment="1" applyProtection="1">
      <alignment horizontal="center" vertical="center" wrapText="1"/>
    </xf>
    <xf numFmtId="49" fontId="27" fillId="0" borderId="5" xfId="38" applyNumberFormat="1" applyFont="1" applyFill="1" applyBorder="1" applyAlignment="1" applyProtection="1">
      <alignment horizontal="center" vertical="center" wrapText="1"/>
    </xf>
    <xf numFmtId="49" fontId="5" fillId="0" borderId="0" xfId="69" applyNumberFormat="1" applyFont="1" applyFill="1" applyBorder="1" applyAlignment="1" applyProtection="1">
      <alignment horizontal="center" vertical="center" wrapText="1"/>
    </xf>
    <xf numFmtId="0" fontId="5" fillId="0" borderId="7" xfId="61" applyFont="1" applyFill="1" applyBorder="1" applyAlignment="1" applyProtection="1">
      <alignment horizontal="center" vertical="center" wrapText="1"/>
    </xf>
    <xf numFmtId="0" fontId="5" fillId="0" borderId="0" xfId="61" applyFont="1" applyFill="1" applyBorder="1" applyAlignment="1" applyProtection="1">
      <alignment horizontal="right" vertical="center" wrapText="1"/>
    </xf>
    <xf numFmtId="49" fontId="66" fillId="0" borderId="0" xfId="71" applyNumberFormat="1" applyFont="1" applyFill="1" applyAlignment="1" applyProtection="1">
      <alignment horizontal="center" vertical="center" wrapText="1"/>
    </xf>
    <xf numFmtId="0" fontId="70" fillId="0" borderId="0" xfId="71" applyNumberFormat="1" applyFont="1" applyFill="1" applyAlignment="1" applyProtection="1">
      <alignment horizontal="center" vertical="center" wrapText="1"/>
    </xf>
    <xf numFmtId="0" fontId="70" fillId="0" borderId="0" xfId="71" applyFont="1" applyFill="1" applyAlignment="1" applyProtection="1">
      <alignment horizontal="center" vertical="center" wrapText="1"/>
    </xf>
    <xf numFmtId="22" fontId="5" fillId="0" borderId="0" xfId="65" applyNumberFormat="1" applyFont="1" applyAlignment="1" applyProtection="1">
      <alignment horizontal="left" vertical="center" wrapText="1"/>
    </xf>
    <xf numFmtId="49" fontId="5" fillId="10" borderId="7" xfId="69" applyNumberFormat="1" applyFont="1" applyFill="1" applyBorder="1" applyAlignment="1" applyProtection="1">
      <alignment horizontal="center" vertical="center" wrapText="1"/>
    </xf>
    <xf numFmtId="49" fontId="32" fillId="10" borderId="30" xfId="69" applyNumberFormat="1" applyFont="1" applyFill="1" applyBorder="1" applyAlignment="1" applyProtection="1">
      <alignment horizontal="center" vertical="center" wrapText="1"/>
    </xf>
    <xf numFmtId="49" fontId="31" fillId="0" borderId="7" xfId="38" applyNumberFormat="1" applyFont="1" applyFill="1" applyBorder="1" applyAlignment="1" applyProtection="1">
      <alignment horizontal="center" vertical="top" wrapText="1"/>
    </xf>
    <xf numFmtId="49" fontId="5" fillId="0" borderId="0" xfId="49" applyProtection="1">
      <alignment vertical="top"/>
    </xf>
    <xf numFmtId="0" fontId="5" fillId="0" borderId="7" xfId="56" applyNumberFormat="1" applyFont="1" applyFill="1" applyBorder="1" applyAlignment="1" applyProtection="1">
      <alignment horizontal="left" vertical="center" wrapText="1" indent="1"/>
    </xf>
    <xf numFmtId="49" fontId="31" fillId="0" borderId="0" xfId="71" applyNumberFormat="1" applyFont="1" applyFill="1" applyBorder="1" applyAlignment="1" applyProtection="1">
      <alignment horizontal="center" vertical="top" wrapText="1"/>
    </xf>
    <xf numFmtId="0" fontId="5" fillId="0" borderId="6" xfId="71" applyFont="1" applyFill="1" applyBorder="1" applyAlignment="1" applyProtection="1">
      <alignment horizontal="left" vertical="center" wrapText="1" indent="1"/>
      <protection locked="0"/>
    </xf>
    <xf numFmtId="49" fontId="63" fillId="9" borderId="7" xfId="31" applyNumberFormat="1" applyFont="1" applyFill="1" applyBorder="1" applyAlignment="1" applyProtection="1">
      <alignment horizontal="left" vertical="center" wrapText="1"/>
      <protection locked="0"/>
    </xf>
    <xf numFmtId="4" fontId="63" fillId="9" borderId="27" xfId="31" applyNumberFormat="1" applyFont="1" applyFill="1" applyBorder="1" applyAlignment="1" applyProtection="1">
      <alignment horizontal="right" vertical="center" wrapText="1"/>
      <protection locked="0"/>
    </xf>
    <xf numFmtId="49" fontId="14" fillId="0" borderId="0" xfId="51" applyFont="1" applyFill="1" applyBorder="1" applyAlignment="1" applyProtection="1">
      <alignment horizontal="left" wrapText="1"/>
    </xf>
    <xf numFmtId="0" fontId="18" fillId="0" borderId="0" xfId="23" applyFont="1" applyFill="1" applyBorder="1" applyAlignment="1" applyProtection="1">
      <alignment horizontal="left" vertical="top" wrapText="1"/>
    </xf>
    <xf numFmtId="49" fontId="14" fillId="0" borderId="0" xfId="51" applyFont="1" applyFill="1" applyBorder="1" applyAlignment="1" applyProtection="1">
      <alignment horizontal="justify" vertical="justify" wrapText="1"/>
    </xf>
    <xf numFmtId="0" fontId="14" fillId="0" borderId="0" xfId="64" applyFont="1" applyFill="1" applyBorder="1" applyAlignment="1" applyProtection="1">
      <alignment vertical="top" wrapText="1"/>
    </xf>
    <xf numFmtId="49" fontId="0" fillId="0" borderId="0" xfId="0" applyFill="1" applyBorder="1" applyProtection="1">
      <alignment vertical="top"/>
    </xf>
    <xf numFmtId="0" fontId="33" fillId="0" borderId="0" xfId="51" applyNumberFormat="1" applyFont="1" applyFill="1" applyBorder="1" applyAlignment="1" applyProtection="1">
      <alignment horizontal="left" vertical="center" wrapText="1"/>
    </xf>
    <xf numFmtId="0" fontId="32" fillId="0" borderId="0" xfId="51" applyNumberFormat="1" applyFont="1" applyFill="1" applyBorder="1" applyAlignment="1" applyProtection="1">
      <alignment horizontal="justify" vertical="top" wrapText="1"/>
    </xf>
    <xf numFmtId="49" fontId="63" fillId="0" borderId="0" xfId="31" applyNumberFormat="1" applyBorder="1" applyAlignment="1" applyProtection="1">
      <alignment vertical="center"/>
    </xf>
    <xf numFmtId="49" fontId="25" fillId="0" borderId="0" xfId="35" applyNumberFormat="1" applyFont="1" applyFill="1" applyBorder="1" applyAlignment="1" applyProtection="1">
      <alignment horizontal="left" vertical="top" wrapText="1" indent="1"/>
    </xf>
    <xf numFmtId="0" fontId="14" fillId="0" borderId="0" xfId="51" applyNumberFormat="1" applyFont="1" applyFill="1" applyBorder="1" applyAlignment="1" applyProtection="1">
      <alignment horizontal="justify" vertical="center" wrapText="1"/>
    </xf>
    <xf numFmtId="0" fontId="14" fillId="0" borderId="0" xfId="51" applyNumberFormat="1" applyFont="1" applyFill="1" applyBorder="1" applyAlignment="1" applyProtection="1">
      <alignment horizontal="justify" vertical="top" wrapText="1"/>
    </xf>
    <xf numFmtId="0" fontId="18" fillId="0" borderId="0" xfId="23" applyFont="1" applyFill="1" applyBorder="1" applyAlignment="1" applyProtection="1">
      <alignment horizontal="left" vertical="center" wrapText="1"/>
    </xf>
    <xf numFmtId="49" fontId="83" fillId="0" borderId="0" xfId="32" applyNumberFormat="1" applyFont="1" applyFill="1" applyBorder="1" applyAlignment="1" applyProtection="1">
      <alignment horizontal="left" vertical="top" wrapText="1"/>
    </xf>
    <xf numFmtId="0" fontId="18" fillId="0" borderId="16" xfId="23" applyFont="1" applyFill="1" applyBorder="1" applyAlignment="1" applyProtection="1">
      <alignment horizontal="left" vertical="center" wrapText="1"/>
    </xf>
    <xf numFmtId="0" fontId="18" fillId="0" borderId="23" xfId="23" applyFont="1" applyFill="1" applyBorder="1" applyAlignment="1" applyProtection="1">
      <alignment horizontal="left" vertical="center" wrapText="1"/>
    </xf>
    <xf numFmtId="0" fontId="18" fillId="0" borderId="8" xfId="23" applyFont="1" applyFill="1" applyBorder="1" applyAlignment="1" applyProtection="1">
      <alignment horizontal="left" vertical="center" wrapText="1"/>
    </xf>
    <xf numFmtId="49" fontId="14" fillId="0" borderId="0" xfId="51" applyFont="1" applyFill="1" applyBorder="1" applyAlignment="1" applyProtection="1">
      <alignment horizontal="left" vertical="top" wrapText="1" indent="1"/>
    </xf>
    <xf numFmtId="49" fontId="14" fillId="0" borderId="11" xfId="51" applyFont="1" applyFill="1" applyBorder="1" applyAlignment="1" applyProtection="1">
      <alignment vertical="center" wrapText="1"/>
    </xf>
    <xf numFmtId="49" fontId="14" fillId="0" borderId="0" xfId="5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4" borderId="32" xfId="29" applyNumberFormat="1" applyFont="1" applyFill="1" applyBorder="1" applyAlignment="1" applyProtection="1">
      <alignment horizontal="center" vertical="center" wrapText="1"/>
    </xf>
    <xf numFmtId="0" fontId="18" fillId="14" borderId="58" xfId="29" applyNumberFormat="1" applyFont="1" applyFill="1" applyBorder="1" applyAlignment="1" applyProtection="1">
      <alignment horizontal="center" vertical="center" wrapText="1"/>
    </xf>
    <xf numFmtId="0" fontId="18" fillId="14" borderId="33" xfId="29" applyNumberFormat="1" applyFont="1" applyFill="1" applyBorder="1" applyAlignment="1" applyProtection="1">
      <alignment horizontal="center" vertical="center" wrapText="1"/>
    </xf>
    <xf numFmtId="49" fontId="14" fillId="0" borderId="11" xfId="51" applyFont="1" applyFill="1" applyBorder="1" applyAlignment="1" applyProtection="1">
      <alignment horizontal="left" vertical="center" wrapText="1"/>
    </xf>
    <xf numFmtId="49" fontId="14" fillId="0" borderId="0" xfId="51" applyFont="1" applyFill="1" applyBorder="1" applyAlignment="1" applyProtection="1">
      <alignment horizontal="left" vertical="center" wrapText="1"/>
    </xf>
    <xf numFmtId="0" fontId="5" fillId="0" borderId="58" xfId="68" applyFont="1" applyFill="1" applyBorder="1" applyAlignment="1" applyProtection="1">
      <alignment horizontal="left" vertical="center" wrapText="1" indent="1"/>
    </xf>
    <xf numFmtId="0" fontId="5" fillId="0" borderId="21" xfId="71" applyFont="1" applyFill="1" applyBorder="1" applyAlignment="1" applyProtection="1">
      <alignment horizontal="left" vertical="center" wrapText="1"/>
    </xf>
    <xf numFmtId="14" fontId="5" fillId="10" borderId="6" xfId="69" applyNumberFormat="1" applyFont="1" applyFill="1" applyBorder="1" applyAlignment="1" applyProtection="1">
      <alignment horizontal="left" vertical="center" wrapText="1" indent="1"/>
    </xf>
    <xf numFmtId="14" fontId="5" fillId="10" borderId="23" xfId="69" applyNumberFormat="1" applyFont="1" applyFill="1" applyBorder="1" applyAlignment="1" applyProtection="1">
      <alignment horizontal="left" vertical="center" wrapText="1" indent="1"/>
    </xf>
    <xf numFmtId="14" fontId="5" fillId="10" borderId="22" xfId="69" applyNumberFormat="1" applyFont="1" applyFill="1" applyBorder="1" applyAlignment="1" applyProtection="1">
      <alignment horizontal="left" vertical="center" wrapText="1" indent="1"/>
    </xf>
    <xf numFmtId="0" fontId="31" fillId="0" borderId="16" xfId="71" applyFont="1" applyFill="1" applyBorder="1" applyAlignment="1" applyProtection="1">
      <alignment horizontal="center" vertical="top" wrapText="1"/>
    </xf>
    <xf numFmtId="0" fontId="27" fillId="0" borderId="16" xfId="71" applyFont="1" applyFill="1" applyBorder="1" applyAlignment="1" applyProtection="1">
      <alignment horizontal="center" vertical="top" wrapText="1"/>
    </xf>
    <xf numFmtId="0" fontId="5" fillId="0" borderId="27" xfId="71" applyFont="1" applyFill="1" applyBorder="1" applyAlignment="1" applyProtection="1">
      <alignment horizontal="center" vertical="center" wrapText="1"/>
    </xf>
    <xf numFmtId="0" fontId="5" fillId="10" borderId="6" xfId="71" applyNumberFormat="1" applyFont="1" applyFill="1" applyBorder="1" applyAlignment="1" applyProtection="1">
      <alignment horizontal="left" vertical="center" wrapText="1" indent="1"/>
    </xf>
    <xf numFmtId="0" fontId="5" fillId="9" borderId="23" xfId="71" applyNumberFormat="1" applyFont="1" applyFill="1" applyBorder="1" applyAlignment="1" applyProtection="1">
      <alignment horizontal="left" vertical="center" wrapText="1" indent="1"/>
    </xf>
    <xf numFmtId="0" fontId="5" fillId="9" borderId="22" xfId="71" applyNumberFormat="1" applyFont="1" applyFill="1" applyBorder="1" applyAlignment="1" applyProtection="1">
      <alignment horizontal="left" vertical="center" wrapText="1" indent="1"/>
    </xf>
    <xf numFmtId="14" fontId="31" fillId="0" borderId="6" xfId="69" applyNumberFormat="1" applyFont="1" applyFill="1" applyBorder="1" applyAlignment="1" applyProtection="1">
      <alignment horizontal="center" vertical="top" wrapText="1"/>
    </xf>
    <xf numFmtId="14" fontId="31" fillId="0" borderId="23" xfId="69" applyNumberFormat="1" applyFont="1" applyFill="1" applyBorder="1" applyAlignment="1" applyProtection="1">
      <alignment horizontal="center" vertical="top" wrapText="1"/>
    </xf>
    <xf numFmtId="14" fontId="46" fillId="0" borderId="22" xfId="69" applyNumberFormat="1" applyFont="1" applyFill="1" applyBorder="1" applyAlignment="1" applyProtection="1">
      <alignment horizontal="center" vertical="top" wrapText="1"/>
    </xf>
    <xf numFmtId="166" fontId="5" fillId="0" borderId="14" xfId="71" applyNumberFormat="1" applyFont="1" applyFill="1" applyBorder="1" applyAlignment="1" applyProtection="1">
      <alignment horizontal="center" vertical="center" wrapText="1"/>
    </xf>
    <xf numFmtId="166" fontId="5" fillId="0" borderId="15" xfId="71" applyNumberFormat="1" applyFont="1" applyFill="1" applyBorder="1" applyAlignment="1" applyProtection="1">
      <alignment horizontal="center" vertical="center" wrapText="1"/>
    </xf>
    <xf numFmtId="166" fontId="5" fillId="0" borderId="7" xfId="71" applyNumberFormat="1" applyFont="1" applyFill="1" applyBorder="1" applyAlignment="1" applyProtection="1">
      <alignment horizontal="center" vertical="center" wrapText="1"/>
    </xf>
    <xf numFmtId="49" fontId="27" fillId="0" borderId="5" xfId="38" applyNumberFormat="1" applyFont="1" applyFill="1" applyBorder="1" applyAlignment="1" applyProtection="1">
      <alignment horizontal="center" vertical="center" wrapText="1"/>
    </xf>
    <xf numFmtId="0" fontId="18" fillId="0" borderId="15" xfId="37" applyFont="1" applyFill="1" applyBorder="1" applyAlignment="1" applyProtection="1">
      <alignment horizontal="left" vertical="center" wrapText="1" indent="1"/>
    </xf>
    <xf numFmtId="0" fontId="18" fillId="0" borderId="7" xfId="37" applyFont="1" applyFill="1" applyBorder="1" applyAlignment="1" applyProtection="1">
      <alignment horizontal="left" vertical="center" wrapText="1" indent="1"/>
    </xf>
    <xf numFmtId="0" fontId="18" fillId="0" borderId="14" xfId="37" applyFont="1" applyFill="1" applyBorder="1" applyAlignment="1" applyProtection="1">
      <alignment horizontal="left" vertical="center" wrapText="1" indent="1"/>
    </xf>
    <xf numFmtId="0" fontId="5" fillId="0" borderId="0" xfId="71" applyFont="1" applyFill="1" applyBorder="1" applyAlignment="1" applyProtection="1">
      <alignment horizontal="center" vertical="center" wrapText="1"/>
    </xf>
    <xf numFmtId="49" fontId="5" fillId="0" borderId="0" xfId="69" applyNumberFormat="1" applyFont="1" applyFill="1" applyBorder="1" applyAlignment="1" applyProtection="1">
      <alignment horizontal="center" vertical="center" wrapText="1"/>
    </xf>
    <xf numFmtId="4" fontId="5" fillId="0" borderId="7" xfId="39" applyFont="1" applyFill="1" applyBorder="1" applyAlignment="1" applyProtection="1">
      <alignment horizontal="center" vertical="center" wrapText="1"/>
    </xf>
    <xf numFmtId="0" fontId="5" fillId="0" borderId="0" xfId="49" applyNumberFormat="1" applyFill="1" applyBorder="1" applyAlignment="1" applyProtection="1">
      <alignment horizontal="center" vertical="center"/>
    </xf>
    <xf numFmtId="0" fontId="58" fillId="0" borderId="0" xfId="49" applyNumberFormat="1" applyFont="1" applyFill="1" applyBorder="1" applyAlignment="1" applyProtection="1">
      <alignment horizontal="right" vertical="center"/>
    </xf>
    <xf numFmtId="0" fontId="5" fillId="0" borderId="0" xfId="61" applyFont="1" applyFill="1" applyBorder="1" applyAlignment="1" applyProtection="1">
      <alignment horizontal="right" vertical="center" wrapText="1"/>
    </xf>
    <xf numFmtId="0" fontId="5" fillId="16" borderId="0" xfId="61" applyFont="1" applyFill="1" applyBorder="1" applyAlignment="1" applyProtection="1">
      <alignment horizontal="center" vertical="center" wrapText="1"/>
    </xf>
    <xf numFmtId="0" fontId="5" fillId="0" borderId="7" xfId="61" applyFont="1" applyFill="1" applyBorder="1" applyAlignment="1" applyProtection="1">
      <alignment horizontal="center" vertical="center" wrapText="1"/>
    </xf>
    <xf numFmtId="0" fontId="5" fillId="0" borderId="20" xfId="49" applyNumberFormat="1" applyFont="1" applyBorder="1" applyAlignment="1" applyProtection="1">
      <alignment horizontal="left" vertical="center" wrapText="1" indent="1"/>
    </xf>
    <xf numFmtId="0" fontId="5" fillId="0" borderId="6" xfId="49" applyNumberFormat="1" applyFont="1" applyBorder="1" applyAlignment="1" applyProtection="1">
      <alignment horizontal="left" vertical="center" wrapText="1" indent="1"/>
    </xf>
    <xf numFmtId="0" fontId="5" fillId="0" borderId="18" xfId="49" applyNumberFormat="1" applyFont="1" applyBorder="1" applyAlignment="1" applyProtection="1">
      <alignment horizontal="left" vertical="center" wrapText="1" indent="1"/>
    </xf>
    <xf numFmtId="0" fontId="5" fillId="0" borderId="25" xfId="49" applyNumberFormat="1" applyFont="1" applyBorder="1" applyAlignment="1" applyProtection="1">
      <alignment horizontal="left" vertical="center" indent="1"/>
    </xf>
    <xf numFmtId="0" fontId="5" fillId="0" borderId="22" xfId="49" applyNumberFormat="1" applyFont="1" applyBorder="1" applyAlignment="1" applyProtection="1">
      <alignment horizontal="left" vertical="center" indent="1"/>
    </xf>
    <xf numFmtId="0" fontId="5" fillId="0" borderId="24" xfId="49" applyNumberFormat="1" applyFont="1" applyBorder="1" applyAlignment="1" applyProtection="1">
      <alignment horizontal="left" vertical="center" indent="1"/>
    </xf>
    <xf numFmtId="0" fontId="5" fillId="0" borderId="0" xfId="37" applyFont="1" applyFill="1" applyBorder="1" applyAlignment="1" applyProtection="1">
      <alignment horizontal="center" vertical="center" wrapText="1"/>
    </xf>
    <xf numFmtId="0" fontId="5" fillId="10" borderId="6" xfId="69" applyNumberFormat="1" applyFont="1" applyFill="1" applyBorder="1" applyAlignment="1" applyProtection="1">
      <alignment horizontal="left" vertical="center" wrapText="1" indent="2"/>
    </xf>
    <xf numFmtId="0" fontId="5" fillId="12" borderId="23" xfId="69" applyNumberFormat="1" applyFont="1" applyFill="1" applyBorder="1" applyAlignment="1" applyProtection="1">
      <alignment horizontal="left" vertical="center" wrapText="1" indent="2"/>
    </xf>
    <xf numFmtId="0" fontId="5" fillId="12" borderId="22" xfId="69" applyNumberFormat="1" applyFont="1" applyFill="1" applyBorder="1" applyAlignment="1" applyProtection="1">
      <alignment horizontal="left" vertical="center" wrapText="1" indent="2"/>
    </xf>
    <xf numFmtId="49" fontId="5" fillId="10" borderId="7" xfId="69" applyNumberFormat="1" applyFont="1" applyFill="1" applyBorder="1" applyAlignment="1" applyProtection="1">
      <alignment horizontal="center" vertical="center" wrapText="1"/>
    </xf>
    <xf numFmtId="49" fontId="5" fillId="12" borderId="7" xfId="69" applyNumberFormat="1" applyFont="1" applyFill="1" applyBorder="1" applyAlignment="1" applyProtection="1">
      <alignment horizontal="center" vertical="center" wrapText="1"/>
    </xf>
    <xf numFmtId="49" fontId="5" fillId="0" borderId="7" xfId="38" applyNumberFormat="1" applyFont="1" applyFill="1" applyBorder="1" applyAlignment="1" applyProtection="1">
      <alignment horizontal="center" vertical="center" wrapText="1"/>
    </xf>
    <xf numFmtId="0" fontId="68" fillId="0" borderId="7" xfId="48" applyNumberFormat="1" applyFont="1" applyBorder="1" applyAlignment="1" applyProtection="1">
      <alignment horizontal="center" vertical="center" wrapText="1"/>
    </xf>
    <xf numFmtId="14" fontId="46" fillId="0" borderId="6" xfId="69" applyNumberFormat="1" applyFont="1" applyFill="1" applyBorder="1" applyAlignment="1" applyProtection="1">
      <alignment horizontal="center" vertical="center" wrapText="1"/>
    </xf>
    <xf numFmtId="14" fontId="46" fillId="0" borderId="23" xfId="69" applyNumberFormat="1" applyFont="1" applyFill="1" applyBorder="1" applyAlignment="1" applyProtection="1">
      <alignment horizontal="center" vertical="center" wrapText="1"/>
    </xf>
    <xf numFmtId="0" fontId="68" fillId="0" borderId="6" xfId="43" applyNumberFormat="1" applyFont="1" applyFill="1" applyBorder="1" applyAlignment="1" applyProtection="1">
      <alignment horizontal="left" vertical="center" wrapText="1" indent="1"/>
    </xf>
    <xf numFmtId="0" fontId="68" fillId="0" borderId="22" xfId="43" applyNumberFormat="1" applyFont="1" applyFill="1" applyBorder="1" applyAlignment="1" applyProtection="1">
      <alignment horizontal="left" vertical="center" wrapText="1" indent="1"/>
    </xf>
    <xf numFmtId="49" fontId="27" fillId="0" borderId="14" xfId="38" applyNumberFormat="1" applyFont="1" applyFill="1" applyBorder="1" applyAlignment="1" applyProtection="1">
      <alignment horizontal="center" vertical="center" wrapText="1"/>
    </xf>
    <xf numFmtId="49" fontId="27" fillId="0" borderId="15" xfId="38" applyNumberFormat="1" applyFont="1" applyFill="1" applyBorder="1" applyAlignment="1" applyProtection="1">
      <alignment horizontal="center" vertical="center" wrapText="1"/>
    </xf>
    <xf numFmtId="0" fontId="5" fillId="0" borderId="32" xfId="71" applyFont="1" applyFill="1" applyBorder="1" applyAlignment="1" applyProtection="1">
      <alignment horizontal="center" vertical="center" wrapText="1"/>
    </xf>
    <xf numFmtId="0" fontId="5" fillId="0" borderId="33" xfId="71" applyFont="1" applyFill="1" applyBorder="1" applyAlignment="1" applyProtection="1">
      <alignment horizontal="center" vertical="center" wrapText="1"/>
    </xf>
    <xf numFmtId="0" fontId="5" fillId="0" borderId="0" xfId="71" applyFont="1" applyFill="1" applyAlignment="1" applyProtection="1">
      <alignment horizontal="left" vertical="top" wrapText="1"/>
    </xf>
    <xf numFmtId="0" fontId="5" fillId="0" borderId="19" xfId="37" applyFont="1" applyFill="1" applyBorder="1" applyAlignment="1" applyProtection="1">
      <alignment horizontal="left" vertical="center" wrapText="1"/>
    </xf>
    <xf numFmtId="0" fontId="5" fillId="0" borderId="21" xfId="37" applyFont="1" applyFill="1" applyBorder="1" applyAlignment="1" applyProtection="1">
      <alignment horizontal="left" vertical="center" wrapText="1"/>
    </xf>
    <xf numFmtId="49" fontId="0" fillId="14" borderId="14" xfId="0" applyFill="1" applyBorder="1" applyAlignment="1" applyProtection="1">
      <alignment horizontal="left" vertical="center" indent="1"/>
    </xf>
    <xf numFmtId="49" fontId="0" fillId="14" borderId="5" xfId="0" applyFill="1" applyBorder="1" applyAlignment="1" applyProtection="1">
      <alignment horizontal="left" vertical="center" indent="1"/>
    </xf>
    <xf numFmtId="49" fontId="0" fillId="14" borderId="15" xfId="0" applyFill="1" applyBorder="1" applyAlignment="1" applyProtection="1">
      <alignment horizontal="left" vertical="center" indent="1"/>
    </xf>
    <xf numFmtId="0" fontId="5" fillId="0" borderId="51" xfId="71"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7" xfId="0" applyNumberFormat="1" applyFill="1" applyBorder="1" applyAlignment="1">
      <alignment horizontal="center" vertical="center"/>
    </xf>
    <xf numFmtId="0" fontId="5" fillId="0" borderId="47" xfId="71" applyFont="1" applyFill="1" applyBorder="1" applyAlignment="1" applyProtection="1">
      <alignment horizontal="center" vertical="center" wrapText="1"/>
    </xf>
    <xf numFmtId="49" fontId="5" fillId="0" borderId="53" xfId="71" applyNumberFormat="1" applyFont="1" applyFill="1" applyBorder="1" applyAlignment="1" applyProtection="1">
      <alignment horizontal="center" vertical="center" wrapText="1"/>
    </xf>
    <xf numFmtId="49" fontId="5" fillId="0" borderId="59" xfId="71" applyNumberFormat="1" applyFont="1" applyFill="1" applyBorder="1" applyAlignment="1" applyProtection="1">
      <alignment horizontal="center" vertical="center" wrapText="1"/>
    </xf>
    <xf numFmtId="49" fontId="5" fillId="0" borderId="27"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indent="2"/>
    </xf>
    <xf numFmtId="0" fontId="18" fillId="0" borderId="15" xfId="73" applyFont="1" applyBorder="1" applyAlignment="1">
      <alignment horizontal="left" vertical="center" wrapText="1" indent="1"/>
    </xf>
    <xf numFmtId="0" fontId="18" fillId="0" borderId="7" xfId="73" applyFont="1" applyBorder="1" applyAlignment="1">
      <alignment horizontal="left" vertical="center" wrapText="1" indent="1"/>
    </xf>
    <xf numFmtId="0" fontId="18" fillId="0" borderId="14" xfId="73" applyFont="1" applyBorder="1" applyAlignment="1">
      <alignment horizontal="left" vertical="center" wrapText="1" indent="1"/>
    </xf>
    <xf numFmtId="0" fontId="8" fillId="0" borderId="0" xfId="71" applyFont="1" applyFill="1" applyAlignment="1" applyProtection="1">
      <alignment horizontal="left" vertical="top" wrapText="1"/>
    </xf>
    <xf numFmtId="0" fontId="5" fillId="0" borderId="7" xfId="38" applyFont="1" applyFill="1" applyBorder="1" applyAlignment="1" applyProtection="1">
      <alignment horizontal="center" vertical="center" wrapText="1"/>
    </xf>
    <xf numFmtId="0" fontId="66" fillId="0" borderId="0" xfId="56" applyNumberFormat="1" applyFont="1" applyFill="1" applyAlignment="1" applyProtection="1">
      <alignment horizontal="center" vertical="top"/>
    </xf>
    <xf numFmtId="0" fontId="5" fillId="0" borderId="27" xfId="71" applyFont="1" applyFill="1" applyBorder="1" applyAlignment="1" applyProtection="1">
      <alignment horizontal="left" vertical="center" wrapText="1"/>
    </xf>
    <xf numFmtId="0" fontId="70" fillId="0" borderId="0" xfId="71" applyNumberFormat="1" applyFont="1" applyFill="1" applyAlignment="1" applyProtection="1">
      <alignment horizontal="center" vertical="center" wrapText="1"/>
    </xf>
    <xf numFmtId="0" fontId="18" fillId="0" borderId="15" xfId="73" applyFont="1" applyFill="1" applyBorder="1" applyAlignment="1" applyProtection="1">
      <alignment horizontal="left" vertical="center" wrapText="1" indent="1"/>
    </xf>
    <xf numFmtId="0" fontId="18" fillId="0" borderId="7" xfId="73" applyFont="1" applyFill="1" applyBorder="1" applyAlignment="1" applyProtection="1">
      <alignment horizontal="left" vertical="center" wrapText="1" indent="1"/>
    </xf>
    <xf numFmtId="0" fontId="18" fillId="0" borderId="14" xfId="73" applyFont="1" applyFill="1" applyBorder="1" applyAlignment="1" applyProtection="1">
      <alignment horizontal="left" vertical="center" wrapText="1" indent="1"/>
    </xf>
    <xf numFmtId="0" fontId="0" fillId="0" borderId="14" xfId="56" applyNumberFormat="1" applyFont="1" applyFill="1" applyBorder="1" applyAlignment="1" applyProtection="1">
      <alignment horizontal="left" vertical="center" wrapText="1"/>
    </xf>
    <xf numFmtId="0" fontId="0" fillId="0" borderId="5" xfId="56" applyNumberFormat="1" applyFont="1" applyFill="1" applyBorder="1" applyAlignment="1" applyProtection="1">
      <alignment horizontal="left" vertical="center" wrapText="1"/>
    </xf>
    <xf numFmtId="0" fontId="0" fillId="0" borderId="15" xfId="56" applyNumberFormat="1" applyFont="1" applyFill="1" applyBorder="1" applyAlignment="1" applyProtection="1">
      <alignment horizontal="left" vertical="center" wrapText="1"/>
    </xf>
    <xf numFmtId="0" fontId="5" fillId="0" borderId="15" xfId="71" applyFont="1" applyFill="1" applyBorder="1" applyAlignment="1" applyProtection="1">
      <alignment horizontal="left" vertical="center" wrapText="1" indent="1"/>
    </xf>
    <xf numFmtId="0" fontId="5" fillId="0" borderId="27" xfId="71" applyFont="1" applyFill="1" applyBorder="1" applyAlignment="1" applyProtection="1">
      <alignment horizontal="left" vertical="center" wrapText="1" indent="1"/>
    </xf>
    <xf numFmtId="0" fontId="5" fillId="0" borderId="48" xfId="71" applyFont="1" applyFill="1" applyBorder="1" applyAlignment="1" applyProtection="1">
      <alignment horizontal="left" vertical="center" wrapText="1" indent="1"/>
    </xf>
    <xf numFmtId="0" fontId="5" fillId="0" borderId="6" xfId="38" applyFont="1" applyFill="1" applyBorder="1" applyAlignment="1" applyProtection="1">
      <alignment horizontal="center" vertical="center" wrapText="1"/>
    </xf>
    <xf numFmtId="0" fontId="5" fillId="0" borderId="23" xfId="38" applyFont="1" applyFill="1" applyBorder="1" applyAlignment="1" applyProtection="1">
      <alignment horizontal="center" vertical="center" wrapText="1"/>
    </xf>
    <xf numFmtId="0" fontId="5" fillId="0" borderId="22" xfId="38" applyFont="1" applyFill="1" applyBorder="1" applyAlignment="1" applyProtection="1">
      <alignment horizontal="center" vertical="center" wrapText="1"/>
    </xf>
    <xf numFmtId="0" fontId="5" fillId="0" borderId="0" xfId="38" applyFont="1" applyFill="1" applyBorder="1" applyAlignment="1" applyProtection="1">
      <alignment horizontal="left" vertical="top" wrapText="1"/>
    </xf>
    <xf numFmtId="0" fontId="5" fillId="0" borderId="0" xfId="71" applyFont="1" applyFill="1" applyAlignment="1" applyProtection="1">
      <alignment horizontal="left" vertical="center" wrapText="1" indent="1"/>
    </xf>
    <xf numFmtId="0" fontId="68" fillId="0" borderId="0" xfId="41" applyNumberFormat="1" applyFont="1" applyFill="1" applyBorder="1" applyAlignment="1" applyProtection="1">
      <alignment horizontal="left" vertical="top" wrapText="1" indent="1"/>
    </xf>
    <xf numFmtId="0" fontId="5" fillId="0" borderId="48" xfId="71" applyFont="1" applyFill="1" applyBorder="1" applyAlignment="1" applyProtection="1">
      <alignment horizontal="left" vertical="center" wrapText="1"/>
    </xf>
    <xf numFmtId="0" fontId="5" fillId="0" borderId="5" xfId="71" applyFont="1" applyFill="1" applyBorder="1" applyAlignment="1" applyProtection="1">
      <alignment horizontal="left" vertical="center" wrapText="1"/>
    </xf>
    <xf numFmtId="0" fontId="5" fillId="0" borderId="15" xfId="71" applyFont="1" applyFill="1" applyBorder="1" applyAlignment="1" applyProtection="1">
      <alignment horizontal="left" vertical="center" wrapText="1"/>
    </xf>
    <xf numFmtId="49" fontId="66" fillId="0" borderId="0" xfId="71" applyNumberFormat="1" applyFont="1" applyFill="1" applyAlignment="1" applyProtection="1">
      <alignment horizontal="center" vertical="center" wrapText="1"/>
    </xf>
    <xf numFmtId="0" fontId="5" fillId="0" borderId="6" xfId="71" applyNumberFormat="1" applyFont="1" applyFill="1" applyBorder="1" applyAlignment="1" applyProtection="1">
      <alignment horizontal="left" vertical="top" wrapText="1"/>
    </xf>
    <xf numFmtId="0" fontId="5" fillId="0" borderId="22" xfId="71" applyNumberFormat="1" applyFont="1" applyFill="1" applyBorder="1" applyAlignment="1" applyProtection="1">
      <alignment horizontal="left" vertical="top" wrapText="1"/>
    </xf>
    <xf numFmtId="49" fontId="5" fillId="0" borderId="0" xfId="48" applyBorder="1" applyAlignment="1" applyProtection="1">
      <alignment horizontal="left" vertical="top" wrapText="1"/>
    </xf>
    <xf numFmtId="0" fontId="18" fillId="0" borderId="5" xfId="37" applyFont="1" applyFill="1" applyBorder="1" applyAlignment="1" applyProtection="1">
      <alignment horizontal="left" vertical="center" wrapText="1" indent="1"/>
    </xf>
    <xf numFmtId="0" fontId="5" fillId="0" borderId="7" xfId="62" applyNumberFormat="1" applyFont="1" applyFill="1" applyBorder="1" applyAlignment="1" applyProtection="1">
      <alignment horizontal="center" vertical="center" wrapText="1"/>
    </xf>
    <xf numFmtId="0" fontId="18" fillId="0" borderId="39" xfId="37" applyFont="1" applyFill="1" applyBorder="1" applyAlignment="1" applyProtection="1">
      <alignment horizontal="left" vertical="center" wrapText="1" indent="1"/>
    </xf>
    <xf numFmtId="0" fontId="5" fillId="0" borderId="44" xfId="37" applyFont="1" applyFill="1" applyBorder="1" applyAlignment="1" applyProtection="1">
      <alignment horizontal="left" vertical="center" wrapText="1" indent="1"/>
    </xf>
    <xf numFmtId="0" fontId="5" fillId="0" borderId="39" xfId="37" applyFont="1" applyFill="1" applyBorder="1" applyAlignment="1" applyProtection="1">
      <alignment horizontal="left" vertical="center" wrapText="1" indent="1"/>
    </xf>
    <xf numFmtId="0" fontId="18" fillId="0" borderId="26" xfId="73" applyFont="1" applyBorder="1" applyAlignment="1">
      <alignment horizontal="left" vertical="center" indent="1"/>
    </xf>
    <xf numFmtId="0" fontId="8" fillId="0" borderId="0" xfId="68" applyFont="1" applyAlignment="1" applyProtection="1">
      <alignment horizontal="left" vertical="center" wrapText="1"/>
    </xf>
    <xf numFmtId="0" fontId="40" fillId="0" borderId="0" xfId="68" applyFont="1" applyAlignment="1" applyProtection="1">
      <alignment horizontal="left" vertical="top" wrapText="1"/>
    </xf>
    <xf numFmtId="0" fontId="8" fillId="0" borderId="0" xfId="68" applyFont="1" applyAlignment="1" applyProtection="1">
      <alignment horizontal="justify" vertical="top" wrapText="1"/>
    </xf>
    <xf numFmtId="0" fontId="40" fillId="0" borderId="0" xfId="68" applyFont="1" applyAlignment="1" applyProtection="1">
      <alignment horizontal="justify" vertical="top" wrapText="1"/>
    </xf>
    <xf numFmtId="0" fontId="7" fillId="11" borderId="6" xfId="0" applyNumberFormat="1" applyFont="1" applyFill="1" applyBorder="1" applyAlignment="1" applyProtection="1">
      <alignment horizontal="center" vertical="center" wrapText="1"/>
    </xf>
    <xf numFmtId="0" fontId="19" fillId="11" borderId="21" xfId="71" applyFont="1" applyFill="1" applyBorder="1" applyAlignment="1" applyProtection="1">
      <alignment horizontal="center" vertical="center" wrapText="1"/>
    </xf>
    <xf numFmtId="0" fontId="5" fillId="12" borderId="7" xfId="69" applyNumberFormat="1" applyFont="1" applyFill="1" applyBorder="1" applyAlignment="1" applyProtection="1">
      <alignment horizontal="center" vertical="center" wrapText="1"/>
    </xf>
    <xf numFmtId="49" fontId="5" fillId="12" borderId="14" xfId="69" applyNumberFormat="1" applyFont="1" applyFill="1" applyBorder="1" applyAlignment="1" applyProtection="1">
      <alignment horizontal="center" vertical="center" wrapText="1"/>
    </xf>
    <xf numFmtId="14" fontId="46" fillId="0" borderId="7" xfId="69" applyNumberFormat="1" applyFont="1" applyFill="1" applyBorder="1" applyAlignment="1" applyProtection="1">
      <alignment horizontal="center" vertical="center" wrapText="1"/>
    </xf>
    <xf numFmtId="0" fontId="5" fillId="0" borderId="15" xfId="71" applyFont="1" applyFill="1" applyBorder="1" applyAlignment="1" applyProtection="1">
      <alignment horizontal="center" vertical="center" wrapText="1"/>
    </xf>
    <xf numFmtId="0" fontId="68" fillId="9" borderId="7" xfId="43" applyNumberFormat="1" applyFont="1" applyFill="1" applyBorder="1" applyAlignment="1" applyProtection="1">
      <alignment horizontal="left" vertical="center" wrapText="1" indent="1"/>
      <protection locked="0"/>
    </xf>
    <xf numFmtId="0" fontId="68" fillId="9" borderId="7" xfId="43" applyNumberFormat="1" applyFont="1" applyFill="1" applyBorder="1" applyAlignment="1" applyProtection="1">
      <alignment horizontal="left" vertical="top" indent="1"/>
      <protection locked="0"/>
    </xf>
    <xf numFmtId="0" fontId="68" fillId="0" borderId="7" xfId="43" applyNumberFormat="1" applyFont="1" applyFill="1" applyBorder="1" applyAlignment="1" applyProtection="1">
      <alignment horizontal="left" vertical="center" wrapText="1" indent="1"/>
    </xf>
    <xf numFmtId="0" fontId="68" fillId="0" borderId="7" xfId="43" applyNumberFormat="1" applyFont="1" applyFill="1" applyBorder="1" applyAlignment="1" applyProtection="1">
      <alignment horizontal="left" vertical="top" indent="1"/>
    </xf>
    <xf numFmtId="14" fontId="5" fillId="10" borderId="7" xfId="69" applyNumberFormat="1" applyFont="1" applyFill="1" applyBorder="1" applyAlignment="1" applyProtection="1">
      <alignment horizontal="left" vertical="center" wrapText="1" indent="1"/>
    </xf>
    <xf numFmtId="0" fontId="5" fillId="9" borderId="7" xfId="71" applyNumberFormat="1" applyFont="1" applyFill="1" applyBorder="1" applyAlignment="1" applyProtection="1">
      <alignment horizontal="left" vertical="center" wrapText="1"/>
      <protection locked="0"/>
    </xf>
    <xf numFmtId="0" fontId="27" fillId="0" borderId="0" xfId="71" applyFont="1" applyFill="1" applyBorder="1" applyAlignment="1" applyProtection="1">
      <alignment horizontal="center" vertical="top" wrapText="1"/>
    </xf>
    <xf numFmtId="0" fontId="0" fillId="0" borderId="6" xfId="71" applyFont="1" applyFill="1" applyBorder="1" applyAlignment="1" applyProtection="1">
      <alignment horizontal="center" vertical="center" wrapText="1"/>
    </xf>
    <xf numFmtId="0" fontId="32" fillId="0" borderId="7" xfId="71" applyFont="1" applyFill="1" applyBorder="1" applyAlignment="1" applyProtection="1">
      <alignment horizontal="center" vertical="center" wrapText="1"/>
    </xf>
    <xf numFmtId="0" fontId="32" fillId="9" borderId="7" xfId="71" applyNumberFormat="1" applyFont="1" applyFill="1" applyBorder="1" applyAlignment="1" applyProtection="1">
      <alignment horizontal="left" vertical="center" wrapText="1"/>
      <protection locked="0"/>
    </xf>
    <xf numFmtId="49" fontId="32" fillId="9" borderId="14" xfId="71" applyNumberFormat="1" applyFont="1" applyFill="1" applyBorder="1" applyAlignment="1" applyProtection="1">
      <alignment horizontal="left" vertical="center" wrapText="1"/>
      <protection locked="0"/>
    </xf>
    <xf numFmtId="49" fontId="32" fillId="9" borderId="7" xfId="71" applyNumberFormat="1" applyFont="1" applyFill="1" applyBorder="1" applyAlignment="1" applyProtection="1">
      <alignment horizontal="left" vertical="center" wrapText="1"/>
      <protection locked="0"/>
    </xf>
    <xf numFmtId="0" fontId="70" fillId="0" borderId="0" xfId="71" applyFont="1" applyFill="1" applyAlignment="1" applyProtection="1">
      <alignment horizontal="center" vertical="center" wrapText="1"/>
    </xf>
    <xf numFmtId="49" fontId="5" fillId="0" borderId="23" xfId="71" applyNumberFormat="1" applyFont="1" applyFill="1" applyBorder="1" applyAlignment="1" applyProtection="1">
      <alignment horizontal="center" vertical="center" wrapText="1"/>
    </xf>
    <xf numFmtId="49" fontId="5" fillId="9" borderId="14" xfId="71" applyNumberFormat="1" applyFont="1" applyFill="1" applyBorder="1" applyAlignment="1" applyProtection="1">
      <alignment horizontal="center" vertical="center" wrapText="1"/>
      <protection locked="0"/>
    </xf>
    <xf numFmtId="49" fontId="5" fillId="9" borderId="7" xfId="71" applyNumberFormat="1" applyFont="1" applyFill="1" applyBorder="1" applyAlignment="1" applyProtection="1">
      <alignment horizontal="center" vertical="center" wrapText="1"/>
      <protection locked="0"/>
    </xf>
    <xf numFmtId="0" fontId="5" fillId="0" borderId="7" xfId="71" applyNumberFormat="1" applyFont="1" applyFill="1" applyBorder="1" applyAlignment="1" applyProtection="1">
      <alignment horizontal="left" vertical="center" wrapText="1"/>
    </xf>
    <xf numFmtId="49" fontId="5" fillId="0" borderId="15" xfId="71" applyNumberFormat="1" applyFont="1" applyFill="1" applyBorder="1" applyAlignment="1" applyProtection="1">
      <alignment horizontal="center" vertical="center" wrapText="1"/>
    </xf>
    <xf numFmtId="0" fontId="5" fillId="0" borderId="22" xfId="71" applyFont="1" applyFill="1" applyBorder="1" applyAlignment="1" applyProtection="1">
      <alignment horizontal="left" vertical="center" wrapText="1"/>
    </xf>
    <xf numFmtId="49" fontId="5" fillId="0" borderId="48" xfId="71" applyNumberFormat="1" applyFont="1" applyFill="1" applyBorder="1" applyAlignment="1" applyProtection="1">
      <alignment horizontal="center" vertical="center" wrapText="1"/>
    </xf>
    <xf numFmtId="49" fontId="5" fillId="0" borderId="52" xfId="71" applyNumberFormat="1" applyFont="1" applyFill="1" applyBorder="1" applyAlignment="1" applyProtection="1">
      <alignment horizontal="center" vertical="center" wrapText="1"/>
    </xf>
  </cellXfs>
  <cellStyles count="11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91" builtinId="30" hidden="1"/>
    <cellStyle name="20% - Акцент2" xfId="95" builtinId="34" hidden="1"/>
    <cellStyle name="20% - Акцент3" xfId="99" builtinId="38" hidden="1"/>
    <cellStyle name="20% - Акцент4" xfId="103" builtinId="42" hidden="1"/>
    <cellStyle name="20% - Акцент5" xfId="107" builtinId="46" hidden="1"/>
    <cellStyle name="20% - Акцент6" xfId="111" builtinId="50" hidden="1"/>
    <cellStyle name="40% - Акцент1" xfId="92" builtinId="31" hidden="1"/>
    <cellStyle name="40% - Акцент2" xfId="96" builtinId="35" hidden="1"/>
    <cellStyle name="40% - Акцент3" xfId="100" builtinId="39" hidden="1"/>
    <cellStyle name="40% - Акцент4" xfId="104" builtinId="43" hidden="1"/>
    <cellStyle name="40% - Акцент5" xfId="108" builtinId="47" hidden="1"/>
    <cellStyle name="40% - Акцент6" xfId="112" builtinId="51" hidden="1"/>
    <cellStyle name="60% - Акцент1" xfId="93" builtinId="32" hidden="1"/>
    <cellStyle name="60% - Акцент2" xfId="97" builtinId="36" hidden="1"/>
    <cellStyle name="60% - Акцент3" xfId="101" builtinId="40" hidden="1"/>
    <cellStyle name="60% - Акцент4" xfId="105" builtinId="44" hidden="1"/>
    <cellStyle name="60% - Акцент5" xfId="109" builtinId="48" hidden="1"/>
    <cellStyle name="60% - Акцент6" xfId="113"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90" builtinId="29" hidden="1"/>
    <cellStyle name="Акцент2" xfId="94" builtinId="33" hidden="1"/>
    <cellStyle name="Акцент3" xfId="98" builtinId="37" hidden="1"/>
    <cellStyle name="Акцент4" xfId="102" builtinId="41" hidden="1"/>
    <cellStyle name="Акцент5" xfId="106" builtinId="45" hidden="1"/>
    <cellStyle name="Акцент6" xfId="110" builtinId="49" hidden="1"/>
    <cellStyle name="Ввод " xfId="30" builtinId="20" customBuiltin="1"/>
    <cellStyle name="Вывод" xfId="82" builtinId="21" hidden="1"/>
    <cellStyle name="Вычисление" xfId="83" builtinId="22" hidden="1"/>
    <cellStyle name="Гиперссылка" xfId="31" builtinId="8" customBuiltin="1"/>
    <cellStyle name="Гиперссылка 2" xfId="32"/>
    <cellStyle name="Гиперссылка 2 2" xfId="33"/>
    <cellStyle name="Гиперссылка 3" xfId="34"/>
    <cellStyle name="Гиперссылка 4" xfId="35"/>
    <cellStyle name="Гиперссылка 4 2" xfId="36"/>
    <cellStyle name="Заголовок" xfId="37"/>
    <cellStyle name="Заголовок 1" xfId="75" builtinId="16" hidden="1"/>
    <cellStyle name="Заголовок 2" xfId="76" builtinId="17" hidden="1"/>
    <cellStyle name="Заголовок 3" xfId="77" builtinId="18" hidden="1"/>
    <cellStyle name="Заголовок 4" xfId="78" builtinId="19" hidden="1"/>
    <cellStyle name="ЗаголовокСтолбца" xfId="38"/>
    <cellStyle name="Значение" xfId="39"/>
    <cellStyle name="Итог" xfId="89" builtinId="25" hidden="1"/>
    <cellStyle name="Контрольная ячейка" xfId="85" builtinId="23" hidden="1"/>
    <cellStyle name="Название" xfId="74" builtinId="15" hidden="1"/>
    <cellStyle name="Нейтральный" xfId="81" builtinId="28" hidden="1"/>
    <cellStyle name="Обычный" xfId="0" builtinId="0" customBuiltin="1"/>
    <cellStyle name="Обычный 10" xfId="40"/>
    <cellStyle name="Обычный 12" xfId="41"/>
    <cellStyle name="Обычный 12 2" xfId="42"/>
    <cellStyle name="Обычный 15" xfId="43"/>
    <cellStyle name="Обычный 2" xfId="44"/>
    <cellStyle name="Обычный 2 10 2" xfId="45"/>
    <cellStyle name="Обычный 2 2" xfId="46"/>
    <cellStyle name="Обычный 2 4" xfId="47"/>
    <cellStyle name="Обычный 3" xfId="48"/>
    <cellStyle name="Обычный 3 2" xfId="49"/>
    <cellStyle name="Обычный 3 2 2" xfId="50"/>
    <cellStyle name="Обычный 3 3" xfId="51"/>
    <cellStyle name="Обычный 4" xfId="52"/>
    <cellStyle name="Обычный 5" xfId="53"/>
    <cellStyle name="Обычный 5 2" xfId="54"/>
    <cellStyle name="Обычный 6" xfId="55"/>
    <cellStyle name="Обычный 7" xfId="56"/>
    <cellStyle name="Обычный 8" xfId="57"/>
    <cellStyle name="Обычный 9" xfId="58"/>
    <cellStyle name="Обычный_Forma_5_Книга2" xfId="59"/>
    <cellStyle name="Обычный_INVEST.WARM.PLAN.4.78(v0.1)" xfId="60"/>
    <cellStyle name="Обычный_JKH.OPEN.INFO.HVS(v3.5)_цены161210" xfId="61"/>
    <cellStyle name="Обычный_JKH.OPEN.INFO.PRICE.VO_v4.0(10.02.11)" xfId="62"/>
    <cellStyle name="Обычный_KRU.TARIFF.FACT-0.3" xfId="63"/>
    <cellStyle name="Обычный_KRU.TARIFF.TE.FACT(v0.5)_import_02.02 2" xfId="64"/>
    <cellStyle name="Обычный_MINENERGO.340.PRIL79(v0.1)" xfId="65"/>
    <cellStyle name="Обычный_PREDEL.JKH.2010(v1.3)" xfId="66"/>
    <cellStyle name="Обычный_razrabotka_sablonov_po_WKU" xfId="67"/>
    <cellStyle name="Обычный_SIMPLE_1_massive2" xfId="68"/>
    <cellStyle name="Обычный_ЖКУ_проект3" xfId="69"/>
    <cellStyle name="Обычный_Макет_налог на прибыль v 0.6" xfId="70"/>
    <cellStyle name="Обычный_Мониторинг инвестиций" xfId="71"/>
    <cellStyle name="Обычный_Новая проверка голубых" xfId="72"/>
    <cellStyle name="Обычный_Шаблон по источникам для Модуля Реестр (2)" xfId="73"/>
    <cellStyle name="Плохой" xfId="80" builtinId="27" hidden="1"/>
    <cellStyle name="Пояснение" xfId="88" builtinId="53" hidden="1"/>
    <cellStyle name="Примечание" xfId="87" builtinId="10" hidden="1"/>
    <cellStyle name="Связанная ячейка" xfId="84" builtinId="24" hidden="1"/>
    <cellStyle name="Текст предупреждения" xfId="86" builtinId="11" hidden="1"/>
    <cellStyle name="Хороший" xfId="7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xdr:cNvPicPr>
          <a:picLocks noChangeAspect="1" noChangeArrowheads="1"/>
        </xdr:cNvPicPr>
      </xdr:nvPicPr>
      <xdr:blipFill>
        <a:blip xmlns:r="http://schemas.openxmlformats.org/officeDocument/2006/relationships" r:embed="rId2" cstate="print"/>
        <a:srcRect/>
        <a:stretch>
          <a:fillRect/>
        </a:stretch>
      </xdr:blipFill>
      <xdr:spPr bwMode="auto">
        <a:xfrm>
          <a:off x="285750" y="1114425"/>
          <a:ext cx="381000" cy="381000"/>
        </a:xfrm>
        <a:prstGeom prst="rect">
          <a:avLst/>
        </a:prstGeom>
        <a:noFill/>
        <a:ln w="9525">
          <a:noFill/>
          <a:miter lim="800000"/>
          <a:headEnd/>
          <a:tailEnd/>
        </a:ln>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xdr:cNvPicPr>
          <a:picLocks noChangeAspect="1" noChangeArrowheads="1"/>
        </xdr:cNvPicPr>
      </xdr:nvPicPr>
      <xdr:blipFill>
        <a:blip xmlns:r="http://schemas.openxmlformats.org/officeDocument/2006/relationships" r:embed="rId3" cstate="print"/>
        <a:srcRect/>
        <a:stretch>
          <a:fillRect/>
        </a:stretch>
      </xdr:blipFill>
      <xdr:spPr bwMode="auto">
        <a:xfrm>
          <a:off x="266700" y="1552575"/>
          <a:ext cx="381000" cy="390525"/>
        </a:xfrm>
        <a:prstGeom prst="rect">
          <a:avLst/>
        </a:prstGeom>
        <a:noFill/>
        <a:ln w="9525">
          <a:noFill/>
          <a:miter lim="800000"/>
          <a:headEnd/>
          <a:tailEnd/>
        </a:ln>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xdr:cNvPicPr>
          <a:picLocks noChangeAspect="1" noChangeArrowheads="1"/>
        </xdr:cNvPicPr>
      </xdr:nvPicPr>
      <xdr:blipFill>
        <a:blip xmlns:r="http://schemas.openxmlformats.org/officeDocument/2006/relationships" r:embed="rId4" cstate="print"/>
        <a:srcRect/>
        <a:stretch>
          <a:fillRect/>
        </a:stretch>
      </xdr:blipFill>
      <xdr:spPr bwMode="auto">
        <a:xfrm>
          <a:off x="266700" y="2019300"/>
          <a:ext cx="381000" cy="400050"/>
        </a:xfrm>
        <a:prstGeom prst="rect">
          <a:avLst/>
        </a:prstGeom>
        <a:noFill/>
        <a:ln w="9525">
          <a:noFill/>
          <a:miter lim="800000"/>
          <a:headEnd/>
          <a:tailEnd/>
        </a:ln>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xdr:cNvPicPr>
          <a:picLocks noChangeAspect="1" noChangeArrowheads="1"/>
        </xdr:cNvPicPr>
      </xdr:nvPicPr>
      <xdr:blipFill>
        <a:blip xmlns:r="http://schemas.openxmlformats.org/officeDocument/2006/relationships" r:embed="rId5" cstate="print"/>
        <a:srcRect/>
        <a:stretch>
          <a:fillRect/>
        </a:stretch>
      </xdr:blipFill>
      <xdr:spPr bwMode="auto">
        <a:xfrm>
          <a:off x="266700" y="2495550"/>
          <a:ext cx="381000" cy="400050"/>
        </a:xfrm>
        <a:prstGeom prst="rect">
          <a:avLst/>
        </a:prstGeom>
        <a:noFill/>
        <a:ln w="9525">
          <a:noFill/>
          <a:miter lim="800000"/>
          <a:headEnd/>
          <a:tailEnd/>
        </a:ln>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xdr:cNvPicPr>
          <a:picLocks noChangeAspect="1" noChangeArrowheads="1"/>
        </xdr:cNvPicPr>
      </xdr:nvPicPr>
      <xdr:blipFill>
        <a:blip xmlns:r="http://schemas.openxmlformats.org/officeDocument/2006/relationships" r:embed="rId6" cstate="print"/>
        <a:srcRect/>
        <a:stretch>
          <a:fillRect/>
        </a:stretch>
      </xdr:blipFill>
      <xdr:spPr bwMode="auto">
        <a:xfrm>
          <a:off x="266700" y="2962275"/>
          <a:ext cx="381000" cy="381000"/>
        </a:xfrm>
        <a:prstGeom prst="rect">
          <a:avLst/>
        </a:prstGeom>
        <a:noFill/>
        <a:ln w="9525">
          <a:noFill/>
          <a:miter lim="800000"/>
          <a:headEnd/>
          <a:tailEnd/>
        </a:ln>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xdr:cNvPicPr>
          <a:picLocks noChangeAspect="1" noChangeArrowheads="1"/>
        </xdr:cNvPicPr>
      </xdr:nvPicPr>
      <xdr:blipFill>
        <a:blip xmlns:r="http://schemas.openxmlformats.org/officeDocument/2006/relationships" r:embed="rId7" cstate="print"/>
        <a:srcRect/>
        <a:stretch>
          <a:fillRect/>
        </a:stretch>
      </xdr:blipFill>
      <xdr:spPr bwMode="auto">
        <a:xfrm>
          <a:off x="285750" y="3438525"/>
          <a:ext cx="381000" cy="381000"/>
        </a:xfrm>
        <a:prstGeom prst="rect">
          <a:avLst/>
        </a:prstGeom>
        <a:noFill/>
        <a:ln w="9525">
          <a:noFill/>
          <a:miter lim="800000"/>
          <a:headEnd/>
          <a:tailEnd/>
        </a:ln>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3819525"/>
          <a:ext cx="0" cy="0"/>
        </a:xfrm>
        <a:prstGeom prst="rect">
          <a:avLst/>
        </a:prstGeom>
        <a:noFill/>
        <a:ln w="9525">
          <a:noFill/>
          <a:miter lim="800000"/>
          <a:headEnd/>
          <a:tailEnd/>
        </a:ln>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4114800"/>
          <a:ext cx="0" cy="0"/>
        </a:xfrm>
        <a:prstGeom prst="rect">
          <a:avLst/>
        </a:prstGeom>
        <a:noFill/>
        <a:ln w="9525">
          <a:noFill/>
          <a:miter lim="800000"/>
          <a:headEnd/>
          <a:tailEnd/>
        </a:ln>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xdr:cNvPicPr>
          <a:picLocks noChangeAspect="1"/>
        </xdr:cNvPicPr>
      </xdr:nvPicPr>
      <xdr:blipFill>
        <a:blip xmlns:r="http://schemas.openxmlformats.org/officeDocument/2006/relationships" r:embed="rId8" cstate="print"/>
        <a:srcRect/>
        <a:stretch>
          <a:fillRect/>
        </a:stretch>
      </xdr:blipFill>
      <xdr:spPr bwMode="auto">
        <a:xfrm>
          <a:off x="238125" y="3867150"/>
          <a:ext cx="428625" cy="447675"/>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xdr:cNvPicPr>
          <a:picLocks noChangeAspect="1"/>
        </xdr:cNvPicPr>
      </xdr:nvPicPr>
      <xdr:blipFill>
        <a:blip xmlns:r="http://schemas.openxmlformats.org/officeDocument/2006/relationships" r:embed="rId11"/>
        <a:srcRect/>
        <a:stretch>
          <a:fillRect/>
        </a:stretch>
      </xdr:blipFill>
      <xdr:spPr bwMode="auto">
        <a:xfrm>
          <a:off x="2628900" y="4114800"/>
          <a:ext cx="419100" cy="0"/>
        </a:xfrm>
        <a:prstGeom prst="rect">
          <a:avLst/>
        </a:prstGeom>
        <a:noFill/>
        <a:ln w="9525">
          <a:noFill/>
          <a:miter lim="800000"/>
          <a:headEnd/>
          <a:tailEnd/>
        </a:ln>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xdr:cNvPicPr>
          <a:picLocks noChangeAspect="1"/>
        </xdr:cNvPicPr>
      </xdr:nvPicPr>
      <xdr:blipFill>
        <a:blip xmlns:r="http://schemas.openxmlformats.org/officeDocument/2006/relationships" r:embed="rId12"/>
        <a:srcRect/>
        <a:stretch>
          <a:fillRect/>
        </a:stretch>
      </xdr:blipFill>
      <xdr:spPr bwMode="auto">
        <a:xfrm>
          <a:off x="4333875" y="4114800"/>
          <a:ext cx="419100" cy="0"/>
        </a:xfrm>
        <a:prstGeom prst="rect">
          <a:avLst/>
        </a:prstGeom>
        <a:noFill/>
        <a:ln w="9525">
          <a:noFill/>
          <a:miter lim="800000"/>
          <a:headEnd/>
          <a:tailEnd/>
        </a:ln>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hidden="1"/>
        <xdr:cNvPicPr>
          <a:picLocks noChangeAspect="1"/>
        </xdr:cNvPicPr>
      </xdr:nvPicPr>
      <xdr:blipFill>
        <a:blip xmlns:r="http://schemas.openxmlformats.org/officeDocument/2006/relationships" r:embed="rId13" cstate="print"/>
        <a:srcRect/>
        <a:stretch>
          <a:fillRect/>
        </a:stretch>
      </xdr:blipFill>
      <xdr:spPr bwMode="auto">
        <a:xfrm>
          <a:off x="990600" y="247650"/>
          <a:ext cx="285750" cy="381000"/>
        </a:xfrm>
        <a:prstGeom prst="rect">
          <a:avLst/>
        </a:prstGeom>
        <a:noFill/>
        <a:ln w="9525">
          <a:noFill/>
          <a:miter lim="800000"/>
          <a:headEnd/>
          <a:tailEnd/>
        </a:ln>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xdr:cNvPicPr>
          <a:picLocks noChangeAspect="1"/>
        </xdr:cNvPicPr>
      </xdr:nvPicPr>
      <xdr:blipFill>
        <a:blip xmlns:r="http://schemas.openxmlformats.org/officeDocument/2006/relationships" r:embed="rId14" cstate="print"/>
        <a:srcRect/>
        <a:stretch>
          <a:fillRect/>
        </a:stretch>
      </xdr:blipFill>
      <xdr:spPr bwMode="auto">
        <a:xfrm>
          <a:off x="1028700" y="333375"/>
          <a:ext cx="247650" cy="247650"/>
        </a:xfrm>
        <a:prstGeom prst="rect">
          <a:avLst/>
        </a:prstGeom>
        <a:noFill/>
        <a:ln w="9525">
          <a:noFill/>
          <a:miter lim="800000"/>
          <a:headEnd/>
          <a:tailEnd/>
        </a:ln>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xdr:cNvPicPr>
          <a:picLocks noChangeAspect="1" noChangeArrowheads="1"/>
        </xdr:cNvPicPr>
      </xdr:nvPicPr>
      <xdr:blipFill>
        <a:blip xmlns:r="http://schemas.openxmlformats.org/officeDocument/2006/relationships" r:embed="rId15" cstate="print"/>
        <a:srcRect/>
        <a:stretch>
          <a:fillRect/>
        </a:stretch>
      </xdr:blipFill>
      <xdr:spPr bwMode="auto">
        <a:xfrm>
          <a:off x="800100" y="1181100"/>
          <a:ext cx="7162800" cy="4705350"/>
        </a:xfrm>
        <a:prstGeom prst="rect">
          <a:avLst/>
        </a:prstGeom>
        <a:noFill/>
        <a:ln w="9525">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238593"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23860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8605"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38596" name="ExcludeHelp_7"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800100"/>
          <a:ext cx="247650" cy="247650"/>
        </a:xfrm>
        <a:prstGeom prst="rect">
          <a:avLst/>
        </a:prstGeom>
        <a:noFill/>
        <a:ln w="9525">
          <a:noFill/>
          <a:miter lim="800000"/>
          <a:headEnd/>
          <a:tailEnd/>
        </a:ln>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38597" name="ExcludeHelp_1"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42875"/>
          <a:ext cx="247650" cy="247650"/>
        </a:xfrm>
        <a:prstGeom prst="rect">
          <a:avLst/>
        </a:prstGeom>
        <a:noFill/>
        <a:ln w="9525">
          <a:noFill/>
          <a:miter lim="800000"/>
          <a:headEnd/>
          <a:tailEnd/>
        </a:ln>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38598" name="ExcludeHelp_3"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171575"/>
          <a:ext cx="247650" cy="247650"/>
        </a:xfrm>
        <a:prstGeom prst="rect">
          <a:avLst/>
        </a:prstGeom>
        <a:noFill/>
        <a:ln w="9525">
          <a:noFill/>
          <a:miter lim="800000"/>
          <a:headEnd/>
          <a:tailEnd/>
        </a:ln>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38599" name="ExcludeHelp_4"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724025"/>
          <a:ext cx="247650" cy="247650"/>
        </a:xfrm>
        <a:prstGeom prst="rect">
          <a:avLst/>
        </a:prstGeom>
        <a:noFill/>
        <a:ln w="9525">
          <a:noFill/>
          <a:miter lim="800000"/>
          <a:headEnd/>
          <a:tailEnd/>
        </a:ln>
      </xdr:spPr>
    </xdr:pic>
    <xdr:clientData fPrintsWithSheet="0"/>
  </xdr:twoCellAnchor>
  <xdr:twoCellAnchor editAs="oneCell">
    <xdr:from>
      <xdr:col>7</xdr:col>
      <xdr:colOff>0</xdr:colOff>
      <xdr:row>15</xdr:row>
      <xdr:rowOff>0</xdr:rowOff>
    </xdr:from>
    <xdr:to>
      <xdr:col>7</xdr:col>
      <xdr:colOff>247650</xdr:colOff>
      <xdr:row>19</xdr:row>
      <xdr:rowOff>209550</xdr:rowOff>
    </xdr:to>
    <xdr:pic macro="[0]!modInfo.MainSheetHelp">
      <xdr:nvPicPr>
        <xdr:cNvPr id="238600" name="ExcludeHelp_5"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71675"/>
          <a:ext cx="247650" cy="247650"/>
        </a:xfrm>
        <a:prstGeom prst="rect">
          <a:avLst/>
        </a:prstGeom>
        <a:noFill/>
        <a:ln w="9525">
          <a:noFill/>
          <a:miter lim="800000"/>
          <a:headEnd/>
          <a:tailEnd/>
        </a:ln>
      </xdr:spPr>
    </xdr:pic>
    <xdr:clientData fPrintsWithSheet="0"/>
  </xdr:twoCellAnchor>
  <xdr:twoCellAnchor editAs="oneCell">
    <xdr:from>
      <xdr:col>7</xdr:col>
      <xdr:colOff>0</xdr:colOff>
      <xdr:row>16</xdr:row>
      <xdr:rowOff>0</xdr:rowOff>
    </xdr:from>
    <xdr:to>
      <xdr:col>7</xdr:col>
      <xdr:colOff>247650</xdr:colOff>
      <xdr:row>19</xdr:row>
      <xdr:rowOff>209550</xdr:rowOff>
    </xdr:to>
    <xdr:pic macro="[0]!modInfo.MainSheetHelp">
      <xdr:nvPicPr>
        <xdr:cNvPr id="238601" name="ExcludeHelp_6"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71675"/>
          <a:ext cx="247650" cy="247650"/>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38602" name="ExcludeHelp_2"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047750"/>
          <a:ext cx="247650" cy="247650"/>
        </a:xfrm>
        <a:prstGeom prst="rect">
          <a:avLst/>
        </a:prstGeom>
        <a:noFill/>
        <a:ln w="9525">
          <a:noFill/>
          <a:miter lim="800000"/>
          <a:headEnd/>
          <a:tailEnd/>
        </a:ln>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8603" name="cmdCreatePrintedForm" descr="Создание печатной формы"/>
        <xdr:cNvPicPr>
          <a:picLocks noChangeAspect="1"/>
        </xdr:cNvPicPr>
      </xdr:nvPicPr>
      <xdr:blipFill>
        <a:blip xmlns:r="http://schemas.openxmlformats.org/officeDocument/2006/relationships" r:embed="rId3" cstate="print"/>
        <a:srcRect/>
        <a:stretch>
          <a:fillRect/>
        </a:stretch>
      </xdr:blipFill>
      <xdr:spPr bwMode="auto">
        <a:xfrm>
          <a:off x="6591300" y="257175"/>
          <a:ext cx="219075"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40641" name="ExcludeHelp_1" descr="Справка по листу"/>
        <xdr:cNvPicPr>
          <a:picLocks/>
        </xdr:cNvPicPr>
      </xdr:nvPicPr>
      <xdr:blipFill>
        <a:blip xmlns:r="http://schemas.openxmlformats.org/officeDocument/2006/relationships" r:embed="rId1" cstate="print"/>
        <a:srcRect/>
        <a:stretch>
          <a:fillRect/>
        </a:stretch>
      </xdr:blipFill>
      <xdr:spPr bwMode="auto">
        <a:xfrm>
          <a:off x="666750" y="1085850"/>
          <a:ext cx="219075" cy="219075"/>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40642"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4391025" y="1085850"/>
          <a:ext cx="219075" cy="219075"/>
        </a:xfrm>
        <a:prstGeom prst="rect">
          <a:avLst/>
        </a:prstGeom>
        <a:noFill/>
        <a:ln w="9525">
          <a:noFill/>
          <a:miter lim="800000"/>
          <a:headEnd/>
          <a:tailEnd/>
        </a:ln>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40643"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7781925" y="1085850"/>
          <a:ext cx="219075" cy="219075"/>
        </a:xfrm>
        <a:prstGeom prst="rect">
          <a:avLst/>
        </a:prstGeom>
        <a:noFill/>
        <a:ln w="9525">
          <a:noFill/>
          <a:miter lim="800000"/>
          <a:headEnd/>
          <a:tailEnd/>
        </a:ln>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40644" name="FREEZE_PANES_A11" descr="update_org.png"/>
        <xdr:cNvPicPr>
          <a:picLocks noChangeAspect="1"/>
        </xdr:cNvPicPr>
      </xdr:nvPicPr>
      <xdr:blipFill>
        <a:blip xmlns:r="http://schemas.openxmlformats.org/officeDocument/2006/relationships" r:embed="rId2" cstate="print"/>
        <a:srcRect/>
        <a:stretch>
          <a:fillRect/>
        </a:stretch>
      </xdr:blipFill>
      <xdr:spPr bwMode="auto">
        <a:xfrm>
          <a:off x="0" y="38100"/>
          <a:ext cx="238125" cy="247650"/>
        </a:xfrm>
        <a:prstGeom prst="rect">
          <a:avLst/>
        </a:prstGeom>
        <a:noFill/>
        <a:ln w="9525">
          <a:noFill/>
          <a:miter lim="800000"/>
          <a:headEnd/>
          <a:tailEnd/>
        </a:ln>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40645" name="UNFREEZE_PANES" descr="update_org.png" hidden="1"/>
        <xdr:cNvPicPr>
          <a:picLocks noChangeAspect="1"/>
        </xdr:cNvPicPr>
      </xdr:nvPicPr>
      <xdr:blipFill>
        <a:blip xmlns:r="http://schemas.openxmlformats.org/officeDocument/2006/relationships" r:embed="rId3"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40646" name="UNFREEZE_PANES_A11" descr="update_org.png" hidden="1"/>
        <xdr:cNvPicPr>
          <a:picLocks noChangeAspect="1"/>
        </xdr:cNvPicPr>
      </xdr:nvPicPr>
      <xdr:blipFill>
        <a:blip xmlns:r="http://schemas.openxmlformats.org/officeDocument/2006/relationships" r:embed="rId3" cstate="print"/>
        <a:srcRect/>
        <a:stretch>
          <a:fillRect/>
        </a:stretch>
      </xdr:blipFill>
      <xdr:spPr bwMode="auto">
        <a:xfrm>
          <a:off x="9525" y="38100"/>
          <a:ext cx="247650" cy="247650"/>
        </a:xfrm>
        <a:prstGeom prst="rect">
          <a:avLst/>
        </a:prstGeom>
        <a:noFill/>
        <a:ln w="9525">
          <a:noFill/>
          <a:miter lim="800000"/>
          <a:headEnd/>
          <a:tailEnd/>
        </a:ln>
      </xdr:spPr>
    </xdr:pic>
    <xdr:clientData/>
  </xdr:twoCellAnchor>
  <xdr:twoCellAnchor>
    <xdr:from>
      <xdr:col>3</xdr:col>
      <xdr:colOff>0</xdr:colOff>
      <xdr:row>6</xdr:row>
      <xdr:rowOff>85725</xdr:rowOff>
    </xdr:from>
    <xdr:to>
      <xdr:col>11</xdr:col>
      <xdr:colOff>971550</xdr:colOff>
      <xdr:row>6</xdr:row>
      <xdr:rowOff>514350</xdr:rowOff>
    </xdr:to>
    <xdr:grpSp>
      <xdr:nvGrpSpPr>
        <xdr:cNvPr id="240647" name="Группа 8"/>
        <xdr:cNvGrpSpPr>
          <a:grpSpLocks/>
        </xdr:cNvGrpSpPr>
      </xdr:nvGrpSpPr>
      <xdr:grpSpPr bwMode="auto">
        <a:xfrm>
          <a:off x="247650" y="409575"/>
          <a:ext cx="10677525" cy="428625"/>
          <a:chOff x="304799" y="752476"/>
          <a:chExt cx="10685583" cy="446941"/>
        </a:xfrm>
      </xdr:grpSpPr>
      <xdr:pic>
        <xdr:nvPicPr>
          <xdr:cNvPr id="240648" name="Рисунок 1"/>
          <xdr:cNvPicPr>
            <a:picLocks noChangeAspect="1"/>
          </xdr:cNvPicPr>
        </xdr:nvPicPr>
        <xdr:blipFill>
          <a:blip xmlns:r="http://schemas.openxmlformats.org/officeDocument/2006/relationships" r:embed="rId4" cstate="print">
            <a:grayscl/>
          </a:blip>
          <a:srcRect/>
          <a:stretch>
            <a:fillRect/>
          </a:stretch>
        </xdr:blipFill>
        <xdr:spPr bwMode="auto">
          <a:xfrm>
            <a:off x="419177" y="829099"/>
            <a:ext cx="323850" cy="276225"/>
          </a:xfrm>
          <a:prstGeom prst="rect">
            <a:avLst/>
          </a:prstGeom>
          <a:noFill/>
          <a:ln w="9525">
            <a:noFill/>
            <a:miter lim="800000"/>
            <a:headEnd/>
            <a:tailEnd/>
          </a:ln>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водоотведения,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41666" name="FREEZE_PANES_A21" descr="update_org.png"/>
        <xdr:cNvPicPr>
          <a:picLocks noChangeAspect="1"/>
        </xdr:cNvPicPr>
      </xdr:nvPicPr>
      <xdr:blipFill>
        <a:blip xmlns:r="http://schemas.openxmlformats.org/officeDocument/2006/relationships" r:embed="rId1"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41667" name="UNFREEZE_PANES_A21" descr="update_org.png" hidden="1"/>
        <xdr:cNvPicPr>
          <a:picLocks noChangeAspect="1"/>
        </xdr:cNvPicPr>
      </xdr:nvPicPr>
      <xdr:blipFill>
        <a:blip xmlns:r="http://schemas.openxmlformats.org/officeDocument/2006/relationships" r:embed="rId2"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41668" name="ExcludeHelp_1" descr="Справка по листу"/>
        <xdr:cNvPicPr>
          <a:picLocks/>
        </xdr:cNvPicPr>
      </xdr:nvPicPr>
      <xdr:blipFill>
        <a:blip xmlns:r="http://schemas.openxmlformats.org/officeDocument/2006/relationships" r:embed="rId3" cstate="print"/>
        <a:srcRect/>
        <a:stretch>
          <a:fillRect/>
        </a:stretch>
      </xdr:blipFill>
      <xdr:spPr bwMode="auto">
        <a:xfrm>
          <a:off x="295275" y="1476375"/>
          <a:ext cx="219075" cy="219075"/>
        </a:xfrm>
        <a:prstGeom prst="rect">
          <a:avLst/>
        </a:prstGeom>
        <a:noFill/>
        <a:ln w="9525">
          <a:noFill/>
          <a:miter lim="800000"/>
          <a:headEnd/>
          <a:tailEnd/>
        </a:ln>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41669" name="ExcludeHelp_2" descr="Справка по листу"/>
        <xdr:cNvPicPr>
          <a:picLocks/>
        </xdr:cNvPicPr>
      </xdr:nvPicPr>
      <xdr:blipFill>
        <a:blip xmlns:r="http://schemas.openxmlformats.org/officeDocument/2006/relationships" r:embed="rId3" cstate="print"/>
        <a:srcRect/>
        <a:stretch>
          <a:fillRect/>
        </a:stretch>
      </xdr:blipFill>
      <xdr:spPr bwMode="auto">
        <a:xfrm>
          <a:off x="4686300" y="1771650"/>
          <a:ext cx="219075" cy="219075"/>
        </a:xfrm>
        <a:prstGeom prst="rect">
          <a:avLst/>
        </a:prstGeom>
        <a:noFill/>
        <a:ln w="9525">
          <a:noFill/>
          <a:miter lim="800000"/>
          <a:headEnd/>
          <a:tailEnd/>
        </a:ln>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41670" name="ExcludeHelp_3" descr="Справка по листу"/>
        <xdr:cNvPicPr>
          <a:picLocks/>
        </xdr:cNvPicPr>
      </xdr:nvPicPr>
      <xdr:blipFill>
        <a:blip xmlns:r="http://schemas.openxmlformats.org/officeDocument/2006/relationships" r:embed="rId3" cstate="print"/>
        <a:srcRect/>
        <a:stretch>
          <a:fillRect/>
        </a:stretch>
      </xdr:blipFill>
      <xdr:spPr bwMode="auto">
        <a:xfrm>
          <a:off x="9334500" y="1781175"/>
          <a:ext cx="219075" cy="219075"/>
        </a:xfrm>
        <a:prstGeom prst="rect">
          <a:avLst/>
        </a:prstGeom>
        <a:noFill/>
        <a:ln w="9525">
          <a:noFill/>
          <a:miter lim="800000"/>
          <a:headEnd/>
          <a:tailEnd/>
        </a:ln>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41671" name="ExcludeHelp_4" descr="Справка по листу"/>
        <xdr:cNvPicPr>
          <a:picLocks/>
        </xdr:cNvPicPr>
      </xdr:nvPicPr>
      <xdr:blipFill>
        <a:blip xmlns:r="http://schemas.openxmlformats.org/officeDocument/2006/relationships" r:embed="rId3" cstate="print"/>
        <a:srcRect/>
        <a:stretch>
          <a:fillRect/>
        </a:stretch>
      </xdr:blipFill>
      <xdr:spPr bwMode="auto">
        <a:xfrm>
          <a:off x="8191500" y="1476375"/>
          <a:ext cx="219075" cy="219075"/>
        </a:xfrm>
        <a:prstGeom prst="rect">
          <a:avLst/>
        </a:prstGeom>
        <a:noFill/>
        <a:ln w="9525">
          <a:noFill/>
          <a:miter lim="800000"/>
          <a:headEnd/>
          <a:tailEnd/>
        </a:ln>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41672" name="Группа 1"/>
        <xdr:cNvGrpSpPr>
          <a:grpSpLocks/>
        </xdr:cNvGrpSpPr>
      </xdr:nvGrpSpPr>
      <xdr:grpSpPr bwMode="auto">
        <a:xfrm>
          <a:off x="257175" y="809625"/>
          <a:ext cx="13134975" cy="523875"/>
          <a:chOff x="257175" y="742951"/>
          <a:chExt cx="13134975" cy="523874"/>
        </a:xfrm>
      </xdr:grpSpPr>
      <xdr:pic>
        <xdr:nvPicPr>
          <xdr:cNvPr id="241673" name="Рисунок 8"/>
          <xdr:cNvPicPr>
            <a:picLocks noChangeAspect="1"/>
          </xdr:cNvPicPr>
        </xdr:nvPicPr>
        <xdr:blipFill>
          <a:blip xmlns:r="http://schemas.openxmlformats.org/officeDocument/2006/relationships" r:embed="rId4" cstate="print">
            <a:grayscl/>
          </a:blip>
          <a:srcRect/>
          <a:stretch>
            <a:fillRect/>
          </a:stretch>
        </xdr:blipFill>
        <xdr:spPr bwMode="auto">
          <a:xfrm>
            <a:off x="363569" y="802788"/>
            <a:ext cx="334800" cy="277200"/>
          </a:xfrm>
          <a:prstGeom prst="rect">
            <a:avLst/>
          </a:prstGeom>
          <a:noFill/>
          <a:ln w="9525">
            <a:noFill/>
            <a:miter lim="800000"/>
            <a:headEnd/>
            <a:tailEnd/>
          </a:ln>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водоотведения для каждой системы</a:t>
            </a:r>
            <a:r>
              <a:rPr lang="ru-RU" sz="9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водоотведения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водоотведения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214018" name="FREEZE_PANES_G16" descr="update_org.png"/>
        <xdr:cNvPicPr>
          <a:picLocks noChangeAspect="1"/>
        </xdr:cNvPicPr>
      </xdr:nvPicPr>
      <xdr:blipFill>
        <a:blip xmlns:r="http://schemas.openxmlformats.org/officeDocument/2006/relationships" r:embed="rId1"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214019" name="UNFREEZE_PANES_G16" descr="update_org.png" hidden="1"/>
        <xdr:cNvPicPr>
          <a:picLocks noChangeAspect="1"/>
        </xdr:cNvPicPr>
      </xdr:nvPicPr>
      <xdr:blipFill>
        <a:blip xmlns:r="http://schemas.openxmlformats.org/officeDocument/2006/relationships" r:embed="rId2"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228354" name="FREEZE_PANES_O10" descr="update_org.png"/>
        <xdr:cNvPicPr>
          <a:picLocks noChangeAspect="1"/>
        </xdr:cNvPicPr>
      </xdr:nvPicPr>
      <xdr:blipFill>
        <a:blip xmlns:r="http://schemas.openxmlformats.org/officeDocument/2006/relationships" r:embed="rId1" cstate="print"/>
        <a:srcRect/>
        <a:stretch>
          <a:fillRect/>
        </a:stretch>
      </xdr:blipFill>
      <xdr:spPr bwMode="auto">
        <a:xfrm>
          <a:off x="9525" y="95250"/>
          <a:ext cx="247650" cy="247650"/>
        </a:xfrm>
        <a:prstGeom prst="rect">
          <a:avLst/>
        </a:prstGeom>
        <a:noFill/>
        <a:ln w="9525">
          <a:noFill/>
          <a:miter lim="800000"/>
          <a:headEnd/>
          <a:tailEnd/>
        </a:ln>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228355" name="UNFREEZE_PANES_O10" descr="update_org.png" hidden="1"/>
        <xdr:cNvPicPr>
          <a:picLocks noChangeAspect="1"/>
        </xdr:cNvPicPr>
      </xdr:nvPicPr>
      <xdr:blipFill>
        <a:blip xmlns:r="http://schemas.openxmlformats.org/officeDocument/2006/relationships" r:embed="rId2" cstate="print"/>
        <a:srcRect/>
        <a:stretch>
          <a:fillRect/>
        </a:stretch>
      </xdr:blipFill>
      <xdr:spPr bwMode="auto">
        <a:xfrm>
          <a:off x="9525" y="95250"/>
          <a:ext cx="247650" cy="2476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217090" name="FREEZE_PANES_G11" descr="update_org.png"/>
        <xdr:cNvPicPr>
          <a:picLocks noChangeAspect="1"/>
        </xdr:cNvPicPr>
      </xdr:nvPicPr>
      <xdr:blipFill>
        <a:blip xmlns:r="http://schemas.openxmlformats.org/officeDocument/2006/relationships" r:embed="rId1"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217091" name="UNFREEZE_PANES_G11" descr="update_org.png" hidden="1"/>
        <xdr:cNvPicPr>
          <a:picLocks noChangeAspect="1"/>
        </xdr:cNvPicPr>
      </xdr:nvPicPr>
      <xdr:blipFill>
        <a:blip xmlns:r="http://schemas.openxmlformats.org/officeDocument/2006/relationships" r:embed="rId2"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23234" name="shCalendar" hidden="1"/>
        <xdr:cNvGrpSpPr>
          <a:grpSpLocks/>
        </xdr:cNvGrpSpPr>
      </xdr:nvGrpSpPr>
      <xdr:grpSpPr bwMode="auto">
        <a:xfrm>
          <a:off x="6972300" y="3305175"/>
          <a:ext cx="190500" cy="190500"/>
          <a:chOff x="13896191" y="1813753"/>
          <a:chExt cx="211023" cy="178845"/>
        </a:xfrm>
      </xdr:grpSpPr>
      <xdr:sp macro="[0]!modfrmDateChoose.CalendarShow" textlink="">
        <xdr:nvSpPr>
          <xdr:cNvPr id="22323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3238"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223235" name="FREEZE_PANES_I11" descr="update_org.png"/>
        <xdr:cNvPicPr>
          <a:picLocks noChangeAspect="1"/>
        </xdr:cNvPicPr>
      </xdr:nvPicPr>
      <xdr:blipFill>
        <a:blip xmlns:r="http://schemas.openxmlformats.org/officeDocument/2006/relationships" r:embed="rId2" cstate="print"/>
        <a:srcRect/>
        <a:stretch>
          <a:fillRect/>
        </a:stretch>
      </xdr:blipFill>
      <xdr:spPr bwMode="auto">
        <a:xfrm>
          <a:off x="247650" y="38100"/>
          <a:ext cx="247650" cy="247650"/>
        </a:xfrm>
        <a:prstGeom prst="rect">
          <a:avLst/>
        </a:prstGeom>
        <a:noFill/>
        <a:ln w="9525">
          <a:noFill/>
          <a:miter lim="800000"/>
          <a:headEnd/>
          <a:tailEnd/>
        </a:ln>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223236" name="UNFREEZE_PANES_I11" descr="update_org.png" hidden="1"/>
        <xdr:cNvPicPr>
          <a:picLocks noChangeAspect="1"/>
        </xdr:cNvPicPr>
      </xdr:nvPicPr>
      <xdr:blipFill>
        <a:blip xmlns:r="http://schemas.openxmlformats.org/officeDocument/2006/relationships" r:embed="rId3" cstate="print"/>
        <a:srcRect/>
        <a:stretch>
          <a:fillRect/>
        </a:stretch>
      </xdr:blipFill>
      <xdr:spPr bwMode="auto">
        <a:xfrm>
          <a:off x="247650" y="38100"/>
          <a:ext cx="247650" cy="2476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42689"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24269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2691"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43713"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2437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3716"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43714" name="ExcludeHelp_1" descr="Справка по листу"/>
        <xdr:cNvPicPr>
          <a:picLocks/>
        </xdr:cNvPicPr>
      </xdr:nvPicPr>
      <xdr:blipFill>
        <a:blip xmlns:r="http://schemas.openxmlformats.org/officeDocument/2006/relationships" r:embed="rId2" cstate="print"/>
        <a:srcRect/>
        <a:stretch>
          <a:fillRect/>
        </a:stretch>
      </xdr:blipFill>
      <xdr:spPr bwMode="auto">
        <a:xfrm>
          <a:off x="5324475" y="219075"/>
          <a:ext cx="219075" cy="219075"/>
        </a:xfrm>
        <a:prstGeom prst="rect">
          <a:avLst/>
        </a:prstGeom>
        <a:noFill/>
        <a:ln w="9525">
          <a:noFill/>
          <a:miter lim="800000"/>
          <a:headEnd/>
          <a:tailEnd/>
        </a:ln>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45761" name="shCalendar" hidden="1"/>
        <xdr:cNvGrpSpPr>
          <a:grpSpLocks/>
        </xdr:cNvGrpSpPr>
      </xdr:nvGrpSpPr>
      <xdr:grpSpPr bwMode="auto">
        <a:xfrm>
          <a:off x="151095075" y="0"/>
          <a:ext cx="190500" cy="190500"/>
          <a:chOff x="13896191" y="1813753"/>
          <a:chExt cx="211023" cy="178845"/>
        </a:xfrm>
      </xdr:grpSpPr>
      <xdr:sp macro="" textlink="">
        <xdr:nvSpPr>
          <xdr:cNvPr id="24576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245763"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46785" name="shCalendar" hidden="1"/>
        <xdr:cNvGrpSpPr>
          <a:grpSpLocks/>
        </xdr:cNvGrpSpPr>
      </xdr:nvGrpSpPr>
      <xdr:grpSpPr bwMode="auto">
        <a:xfrm>
          <a:off x="4972050" y="0"/>
          <a:ext cx="190500" cy="57150"/>
          <a:chOff x="13896191" y="1813753"/>
          <a:chExt cx="211023" cy="178845"/>
        </a:xfrm>
      </xdr:grpSpPr>
      <xdr:sp macro="" textlink="">
        <xdr:nvSpPr>
          <xdr:cNvPr id="24678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246787"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47809"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2478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7811"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modList07">
    <tabColor indexed="47"/>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List05">
    <tabColor rgb="FFFFCC99"/>
  </sheetPr>
  <dimension ref="A1"/>
  <sheetViews>
    <sheetView workbookViewId="0">
      <selection activeCell="G35" sqref="G35"/>
    </sheetView>
  </sheetViews>
  <sheetFormatPr defaultRowHeight="11.25"/>
  <cols>
    <col min="1" max="16384" width="9.140625" style="35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c r="AA1" s="134" t="s">
        <v>68</v>
      </c>
    </row>
    <row r="2" spans="1:27" ht="16.5" customHeight="1">
      <c r="B2" s="600" t="e">
        <f ca="1">"Код отчёта: " &amp; GetCode()</f>
        <v>#NAME?</v>
      </c>
      <c r="C2" s="600"/>
      <c r="D2" s="600"/>
      <c r="E2" s="600"/>
      <c r="F2" s="600"/>
      <c r="G2" s="600"/>
      <c r="V2" s="125"/>
    </row>
    <row r="3" spans="1:27" ht="18" customHeight="1">
      <c r="B3" s="601" t="e">
        <f ca="1">"Версия " &amp; GetVersion()</f>
        <v>#NAME?</v>
      </c>
      <c r="C3" s="601"/>
      <c r="H3" s="125"/>
      <c r="I3" s="125"/>
      <c r="J3" s="125"/>
      <c r="K3" s="125"/>
      <c r="L3" s="125"/>
      <c r="M3" s="125"/>
      <c r="N3" s="125"/>
      <c r="O3" s="125"/>
      <c r="P3" s="125"/>
      <c r="Q3" s="125"/>
      <c r="R3" s="125"/>
      <c r="V3" s="125"/>
      <c r="W3" s="125"/>
      <c r="X3" s="125"/>
      <c r="Y3" s="125"/>
    </row>
    <row r="4" spans="1:27" ht="6" customHeight="1">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c r="B5" s="60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v>
      </c>
      <c r="C5" s="603"/>
      <c r="D5" s="603"/>
      <c r="E5" s="603"/>
      <c r="F5" s="603"/>
      <c r="G5" s="603"/>
      <c r="H5" s="603"/>
      <c r="I5" s="603"/>
      <c r="J5" s="603"/>
      <c r="K5" s="603"/>
      <c r="L5" s="603"/>
      <c r="M5" s="603"/>
      <c r="N5" s="603"/>
      <c r="O5" s="603"/>
      <c r="P5" s="603"/>
      <c r="Q5" s="603"/>
      <c r="R5" s="603"/>
      <c r="S5" s="603"/>
      <c r="T5" s="603"/>
      <c r="U5" s="603"/>
      <c r="V5" s="603"/>
      <c r="W5" s="603"/>
      <c r="X5" s="603"/>
      <c r="Y5" s="604"/>
    </row>
    <row r="6" spans="1:27" ht="9.75" customHeight="1">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c r="A7" s="125"/>
      <c r="B7" s="138"/>
      <c r="C7" s="139"/>
      <c r="D7" s="140"/>
      <c r="E7" s="591" t="s">
        <v>216</v>
      </c>
      <c r="F7" s="591"/>
      <c r="G7" s="591"/>
      <c r="H7" s="591"/>
      <c r="I7" s="591"/>
      <c r="J7" s="591"/>
      <c r="K7" s="591"/>
      <c r="L7" s="591"/>
      <c r="M7" s="591"/>
      <c r="N7" s="591"/>
      <c r="O7" s="591"/>
      <c r="P7" s="591"/>
      <c r="Q7" s="591"/>
      <c r="R7" s="591"/>
      <c r="S7" s="591"/>
      <c r="T7" s="591"/>
      <c r="U7" s="591"/>
      <c r="V7" s="591"/>
      <c r="W7" s="591"/>
      <c r="X7" s="591"/>
      <c r="Y7" s="129"/>
    </row>
    <row r="8" spans="1:27" ht="15" customHeight="1">
      <c r="A8" s="125"/>
      <c r="B8" s="138"/>
      <c r="C8" s="139"/>
      <c r="D8" s="140"/>
      <c r="E8" s="591"/>
      <c r="F8" s="591"/>
      <c r="G8" s="591"/>
      <c r="H8" s="591"/>
      <c r="I8" s="591"/>
      <c r="J8" s="591"/>
      <c r="K8" s="591"/>
      <c r="L8" s="591"/>
      <c r="M8" s="591"/>
      <c r="N8" s="591"/>
      <c r="O8" s="591"/>
      <c r="P8" s="591"/>
      <c r="Q8" s="591"/>
      <c r="R8" s="591"/>
      <c r="S8" s="591"/>
      <c r="T8" s="591"/>
      <c r="U8" s="591"/>
      <c r="V8" s="591"/>
      <c r="W8" s="591"/>
      <c r="X8" s="591"/>
      <c r="Y8" s="129"/>
    </row>
    <row r="9" spans="1:27" ht="15" customHeight="1">
      <c r="A9" s="125"/>
      <c r="B9" s="138"/>
      <c r="C9" s="139"/>
      <c r="D9" s="140"/>
      <c r="E9" s="591"/>
      <c r="F9" s="591"/>
      <c r="G9" s="591"/>
      <c r="H9" s="591"/>
      <c r="I9" s="591"/>
      <c r="J9" s="591"/>
      <c r="K9" s="591"/>
      <c r="L9" s="591"/>
      <c r="M9" s="591"/>
      <c r="N9" s="591"/>
      <c r="O9" s="591"/>
      <c r="P9" s="591"/>
      <c r="Q9" s="591"/>
      <c r="R9" s="591"/>
      <c r="S9" s="591"/>
      <c r="T9" s="591"/>
      <c r="U9" s="591"/>
      <c r="V9" s="591"/>
      <c r="W9" s="591"/>
      <c r="X9" s="591"/>
      <c r="Y9" s="129"/>
    </row>
    <row r="10" spans="1:27" ht="10.5" customHeight="1">
      <c r="A10" s="125"/>
      <c r="B10" s="138"/>
      <c r="C10" s="139"/>
      <c r="D10" s="140"/>
      <c r="E10" s="591"/>
      <c r="F10" s="591"/>
      <c r="G10" s="591"/>
      <c r="H10" s="591"/>
      <c r="I10" s="591"/>
      <c r="J10" s="591"/>
      <c r="K10" s="591"/>
      <c r="L10" s="591"/>
      <c r="M10" s="591"/>
      <c r="N10" s="591"/>
      <c r="O10" s="591"/>
      <c r="P10" s="591"/>
      <c r="Q10" s="591"/>
      <c r="R10" s="591"/>
      <c r="S10" s="591"/>
      <c r="T10" s="591"/>
      <c r="U10" s="591"/>
      <c r="V10" s="591"/>
      <c r="W10" s="591"/>
      <c r="X10" s="591"/>
      <c r="Y10" s="129"/>
    </row>
    <row r="11" spans="1:27" ht="27" customHeight="1">
      <c r="A11" s="125"/>
      <c r="B11" s="138"/>
      <c r="C11" s="139"/>
      <c r="D11" s="140"/>
      <c r="E11" s="591"/>
      <c r="F11" s="591"/>
      <c r="G11" s="591"/>
      <c r="H11" s="591"/>
      <c r="I11" s="591"/>
      <c r="J11" s="591"/>
      <c r="K11" s="591"/>
      <c r="L11" s="591"/>
      <c r="M11" s="591"/>
      <c r="N11" s="591"/>
      <c r="O11" s="591"/>
      <c r="P11" s="591"/>
      <c r="Q11" s="591"/>
      <c r="R11" s="591"/>
      <c r="S11" s="591"/>
      <c r="T11" s="591"/>
      <c r="U11" s="591"/>
      <c r="V11" s="591"/>
      <c r="W11" s="591"/>
      <c r="X11" s="591"/>
      <c r="Y11" s="129"/>
    </row>
    <row r="12" spans="1:27" ht="12" customHeight="1">
      <c r="A12" s="125"/>
      <c r="B12" s="138"/>
      <c r="C12" s="139"/>
      <c r="D12" s="140"/>
      <c r="E12" s="591"/>
      <c r="F12" s="591"/>
      <c r="G12" s="591"/>
      <c r="H12" s="591"/>
      <c r="I12" s="591"/>
      <c r="J12" s="591"/>
      <c r="K12" s="591"/>
      <c r="L12" s="591"/>
      <c r="M12" s="591"/>
      <c r="N12" s="591"/>
      <c r="O12" s="591"/>
      <c r="P12" s="591"/>
      <c r="Q12" s="591"/>
      <c r="R12" s="591"/>
      <c r="S12" s="591"/>
      <c r="T12" s="591"/>
      <c r="U12" s="591"/>
      <c r="V12" s="591"/>
      <c r="W12" s="591"/>
      <c r="X12" s="591"/>
      <c r="Y12" s="129"/>
    </row>
    <row r="13" spans="1:27" ht="38.25" customHeight="1">
      <c r="A13" s="125"/>
      <c r="B13" s="138"/>
      <c r="C13" s="139"/>
      <c r="D13" s="140"/>
      <c r="E13" s="591"/>
      <c r="F13" s="591"/>
      <c r="G13" s="591"/>
      <c r="H13" s="591"/>
      <c r="I13" s="591"/>
      <c r="J13" s="591"/>
      <c r="K13" s="591"/>
      <c r="L13" s="591"/>
      <c r="M13" s="591"/>
      <c r="N13" s="591"/>
      <c r="O13" s="591"/>
      <c r="P13" s="591"/>
      <c r="Q13" s="591"/>
      <c r="R13" s="591"/>
      <c r="S13" s="591"/>
      <c r="T13" s="591"/>
      <c r="U13" s="591"/>
      <c r="V13" s="591"/>
      <c r="W13" s="591"/>
      <c r="X13" s="591"/>
      <c r="Y13" s="130"/>
    </row>
    <row r="14" spans="1:27" ht="15" customHeight="1">
      <c r="A14" s="125"/>
      <c r="B14" s="138"/>
      <c r="C14" s="139"/>
      <c r="D14" s="140"/>
      <c r="E14" s="591"/>
      <c r="F14" s="591"/>
      <c r="G14" s="591"/>
      <c r="H14" s="591"/>
      <c r="I14" s="591"/>
      <c r="J14" s="591"/>
      <c r="K14" s="591"/>
      <c r="L14" s="591"/>
      <c r="M14" s="591"/>
      <c r="N14" s="591"/>
      <c r="O14" s="591"/>
      <c r="P14" s="591"/>
      <c r="Q14" s="591"/>
      <c r="R14" s="591"/>
      <c r="S14" s="591"/>
      <c r="T14" s="591"/>
      <c r="U14" s="591"/>
      <c r="V14" s="591"/>
      <c r="W14" s="591"/>
      <c r="X14" s="591"/>
      <c r="Y14" s="129"/>
    </row>
    <row r="15" spans="1:27" ht="15">
      <c r="A15" s="125"/>
      <c r="B15" s="138"/>
      <c r="C15" s="139"/>
      <c r="D15" s="140"/>
      <c r="E15" s="591"/>
      <c r="F15" s="591"/>
      <c r="G15" s="591"/>
      <c r="H15" s="591"/>
      <c r="I15" s="591"/>
      <c r="J15" s="591"/>
      <c r="K15" s="591"/>
      <c r="L15" s="591"/>
      <c r="M15" s="591"/>
      <c r="N15" s="591"/>
      <c r="O15" s="591"/>
      <c r="P15" s="591"/>
      <c r="Q15" s="591"/>
      <c r="R15" s="591"/>
      <c r="S15" s="591"/>
      <c r="T15" s="591"/>
      <c r="U15" s="591"/>
      <c r="V15" s="591"/>
      <c r="W15" s="591"/>
      <c r="X15" s="591"/>
      <c r="Y15" s="129"/>
    </row>
    <row r="16" spans="1:27" ht="15">
      <c r="A16" s="125"/>
      <c r="B16" s="138"/>
      <c r="C16" s="139"/>
      <c r="D16" s="140"/>
      <c r="E16" s="591"/>
      <c r="F16" s="591"/>
      <c r="G16" s="591"/>
      <c r="H16" s="591"/>
      <c r="I16" s="591"/>
      <c r="J16" s="591"/>
      <c r="K16" s="591"/>
      <c r="L16" s="591"/>
      <c r="M16" s="591"/>
      <c r="N16" s="591"/>
      <c r="O16" s="591"/>
      <c r="P16" s="591"/>
      <c r="Q16" s="591"/>
      <c r="R16" s="591"/>
      <c r="S16" s="591"/>
      <c r="T16" s="591"/>
      <c r="U16" s="591"/>
      <c r="V16" s="591"/>
      <c r="W16" s="591"/>
      <c r="X16" s="591"/>
      <c r="Y16" s="129"/>
    </row>
    <row r="17" spans="1:25" ht="15" customHeight="1">
      <c r="A17" s="125"/>
      <c r="B17" s="138"/>
      <c r="C17" s="139"/>
      <c r="D17" s="140"/>
      <c r="E17" s="591"/>
      <c r="F17" s="591"/>
      <c r="G17" s="591"/>
      <c r="H17" s="591"/>
      <c r="I17" s="591"/>
      <c r="J17" s="591"/>
      <c r="K17" s="591"/>
      <c r="L17" s="591"/>
      <c r="M17" s="591"/>
      <c r="N17" s="591"/>
      <c r="O17" s="591"/>
      <c r="P17" s="591"/>
      <c r="Q17" s="591"/>
      <c r="R17" s="591"/>
      <c r="S17" s="591"/>
      <c r="T17" s="591"/>
      <c r="U17" s="591"/>
      <c r="V17" s="591"/>
      <c r="W17" s="591"/>
      <c r="X17" s="591"/>
      <c r="Y17" s="129"/>
    </row>
    <row r="18" spans="1:25" ht="15">
      <c r="A18" s="125"/>
      <c r="B18" s="138"/>
      <c r="C18" s="139"/>
      <c r="D18" s="140"/>
      <c r="E18" s="591"/>
      <c r="F18" s="591"/>
      <c r="G18" s="591"/>
      <c r="H18" s="591"/>
      <c r="I18" s="591"/>
      <c r="J18" s="591"/>
      <c r="K18" s="591"/>
      <c r="L18" s="591"/>
      <c r="M18" s="591"/>
      <c r="N18" s="591"/>
      <c r="O18" s="591"/>
      <c r="P18" s="591"/>
      <c r="Q18" s="591"/>
      <c r="R18" s="591"/>
      <c r="S18" s="591"/>
      <c r="T18" s="591"/>
      <c r="U18" s="591"/>
      <c r="V18" s="591"/>
      <c r="W18" s="591"/>
      <c r="X18" s="591"/>
      <c r="Y18" s="129"/>
    </row>
    <row r="19" spans="1:25" ht="23.45" customHeight="1">
      <c r="A19" s="125"/>
      <c r="B19" s="138"/>
      <c r="C19" s="139"/>
      <c r="D19" s="141"/>
      <c r="E19" s="591"/>
      <c r="F19" s="591"/>
      <c r="G19" s="591"/>
      <c r="H19" s="591"/>
      <c r="I19" s="591"/>
      <c r="J19" s="591"/>
      <c r="K19" s="591"/>
      <c r="L19" s="591"/>
      <c r="M19" s="591"/>
      <c r="N19" s="591"/>
      <c r="O19" s="591"/>
      <c r="P19" s="591"/>
      <c r="Q19" s="591"/>
      <c r="R19" s="591"/>
      <c r="S19" s="591"/>
      <c r="T19" s="591"/>
      <c r="U19" s="591"/>
      <c r="V19" s="591"/>
      <c r="W19" s="591"/>
      <c r="X19" s="591"/>
      <c r="Y19" s="129"/>
    </row>
    <row r="20" spans="1:25" ht="15" hidden="1">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c r="A21" s="125"/>
      <c r="B21" s="138"/>
      <c r="C21" s="139"/>
      <c r="D21" s="143"/>
      <c r="E21" s="150" t="s">
        <v>66</v>
      </c>
      <c r="F21" s="598" t="s">
        <v>70</v>
      </c>
      <c r="G21" s="599"/>
      <c r="H21" s="599"/>
      <c r="I21" s="599"/>
      <c r="J21" s="599"/>
      <c r="K21" s="599"/>
      <c r="L21" s="599"/>
      <c r="M21" s="599"/>
      <c r="N21" s="140"/>
      <c r="O21" s="152" t="s">
        <v>66</v>
      </c>
      <c r="P21" s="605" t="s">
        <v>67</v>
      </c>
      <c r="Q21" s="606"/>
      <c r="R21" s="606"/>
      <c r="S21" s="606"/>
      <c r="T21" s="606"/>
      <c r="U21" s="606"/>
      <c r="V21" s="606"/>
      <c r="W21" s="606"/>
      <c r="X21" s="606"/>
      <c r="Y21" s="129"/>
    </row>
    <row r="22" spans="1:25" ht="14.25" hidden="1" customHeight="1">
      <c r="A22" s="125"/>
      <c r="B22" s="138"/>
      <c r="C22" s="139"/>
      <c r="D22" s="143"/>
      <c r="E22" s="151" t="s">
        <v>66</v>
      </c>
      <c r="F22" s="598" t="s">
        <v>69</v>
      </c>
      <c r="G22" s="599"/>
      <c r="H22" s="599"/>
      <c r="I22" s="599"/>
      <c r="J22" s="599"/>
      <c r="K22" s="599"/>
      <c r="L22" s="599"/>
      <c r="M22" s="599"/>
      <c r="N22" s="140"/>
      <c r="O22" s="153" t="s">
        <v>66</v>
      </c>
      <c r="P22" s="605" t="s">
        <v>217</v>
      </c>
      <c r="Q22" s="606"/>
      <c r="R22" s="606"/>
      <c r="S22" s="606"/>
      <c r="T22" s="606"/>
      <c r="U22" s="606"/>
      <c r="V22" s="606"/>
      <c r="W22" s="606"/>
      <c r="X22" s="606"/>
      <c r="Y22" s="129"/>
    </row>
    <row r="23" spans="1:25" ht="27" hidden="1" customHeight="1">
      <c r="A23" s="125"/>
      <c r="B23" s="138"/>
      <c r="C23" s="139"/>
      <c r="D23" s="143"/>
      <c r="E23" s="140"/>
      <c r="F23" s="140"/>
      <c r="G23" s="140"/>
      <c r="H23" s="140"/>
      <c r="I23" s="140"/>
      <c r="J23" s="140"/>
      <c r="K23" s="140"/>
      <c r="L23" s="140"/>
      <c r="M23" s="140"/>
      <c r="N23" s="140"/>
      <c r="O23" s="140"/>
      <c r="P23" s="597"/>
      <c r="Q23" s="597"/>
      <c r="R23" s="597"/>
      <c r="S23" s="597"/>
      <c r="T23" s="597"/>
      <c r="U23" s="597"/>
      <c r="V23" s="597"/>
      <c r="W23" s="597"/>
      <c r="X23" s="140"/>
      <c r="Y23" s="129"/>
    </row>
    <row r="24" spans="1:25" ht="15" hidden="1" customHeight="1">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c r="A35" s="125"/>
      <c r="B35" s="138"/>
      <c r="C35" s="139"/>
      <c r="D35" s="143"/>
      <c r="E35" s="591" t="s">
        <v>127</v>
      </c>
      <c r="F35" s="591"/>
      <c r="G35" s="591"/>
      <c r="H35" s="591"/>
      <c r="I35" s="591"/>
      <c r="J35" s="591"/>
      <c r="K35" s="591"/>
      <c r="L35" s="591"/>
      <c r="M35" s="591"/>
      <c r="N35" s="591"/>
      <c r="O35" s="591"/>
      <c r="P35" s="591"/>
      <c r="Q35" s="591"/>
      <c r="R35" s="591"/>
      <c r="S35" s="591"/>
      <c r="T35" s="591"/>
      <c r="U35" s="591"/>
      <c r="V35" s="591"/>
      <c r="W35" s="591"/>
      <c r="X35" s="591"/>
      <c r="Y35" s="129"/>
    </row>
    <row r="36" spans="1:25" ht="38.25" hidden="1" customHeight="1">
      <c r="A36" s="125"/>
      <c r="B36" s="138"/>
      <c r="C36" s="139"/>
      <c r="D36" s="143"/>
      <c r="E36" s="591"/>
      <c r="F36" s="591"/>
      <c r="G36" s="591"/>
      <c r="H36" s="591"/>
      <c r="I36" s="591"/>
      <c r="J36" s="591"/>
      <c r="K36" s="591"/>
      <c r="L36" s="591"/>
      <c r="M36" s="591"/>
      <c r="N36" s="591"/>
      <c r="O36" s="591"/>
      <c r="P36" s="591"/>
      <c r="Q36" s="591"/>
      <c r="R36" s="591"/>
      <c r="S36" s="591"/>
      <c r="T36" s="591"/>
      <c r="U36" s="591"/>
      <c r="V36" s="591"/>
      <c r="W36" s="591"/>
      <c r="X36" s="591"/>
      <c r="Y36" s="129"/>
    </row>
    <row r="37" spans="1:25" ht="9.75" hidden="1" customHeight="1">
      <c r="A37" s="125"/>
      <c r="B37" s="138"/>
      <c r="C37" s="139"/>
      <c r="D37" s="143"/>
      <c r="E37" s="591"/>
      <c r="F37" s="591"/>
      <c r="G37" s="591"/>
      <c r="H37" s="591"/>
      <c r="I37" s="591"/>
      <c r="J37" s="591"/>
      <c r="K37" s="591"/>
      <c r="L37" s="591"/>
      <c r="M37" s="591"/>
      <c r="N37" s="591"/>
      <c r="O37" s="591"/>
      <c r="P37" s="591"/>
      <c r="Q37" s="591"/>
      <c r="R37" s="591"/>
      <c r="S37" s="591"/>
      <c r="T37" s="591"/>
      <c r="U37" s="591"/>
      <c r="V37" s="591"/>
      <c r="W37" s="591"/>
      <c r="X37" s="591"/>
      <c r="Y37" s="129"/>
    </row>
    <row r="38" spans="1:25" ht="51" hidden="1" customHeight="1">
      <c r="A38" s="125"/>
      <c r="B38" s="138"/>
      <c r="C38" s="139"/>
      <c r="D38" s="143"/>
      <c r="E38" s="591"/>
      <c r="F38" s="591"/>
      <c r="G38" s="591"/>
      <c r="H38" s="591"/>
      <c r="I38" s="591"/>
      <c r="J38" s="591"/>
      <c r="K38" s="591"/>
      <c r="L38" s="591"/>
      <c r="M38" s="591"/>
      <c r="N38" s="591"/>
      <c r="O38" s="591"/>
      <c r="P38" s="591"/>
      <c r="Q38" s="591"/>
      <c r="R38" s="591"/>
      <c r="S38" s="591"/>
      <c r="T38" s="591"/>
      <c r="U38" s="591"/>
      <c r="V38" s="591"/>
      <c r="W38" s="591"/>
      <c r="X38" s="591"/>
      <c r="Y38" s="129"/>
    </row>
    <row r="39" spans="1:25" ht="15" hidden="1" customHeight="1">
      <c r="A39" s="125"/>
      <c r="B39" s="138"/>
      <c r="C39" s="139"/>
      <c r="D39" s="143"/>
      <c r="E39" s="591"/>
      <c r="F39" s="591"/>
      <c r="G39" s="591"/>
      <c r="H39" s="591"/>
      <c r="I39" s="591"/>
      <c r="J39" s="591"/>
      <c r="K39" s="591"/>
      <c r="L39" s="591"/>
      <c r="M39" s="591"/>
      <c r="N39" s="591"/>
      <c r="O39" s="591"/>
      <c r="P39" s="591"/>
      <c r="Q39" s="591"/>
      <c r="R39" s="591"/>
      <c r="S39" s="591"/>
      <c r="T39" s="591"/>
      <c r="U39" s="591"/>
      <c r="V39" s="591"/>
      <c r="W39" s="591"/>
      <c r="X39" s="591"/>
      <c r="Y39" s="129"/>
    </row>
    <row r="40" spans="1:25" ht="12" hidden="1" customHeight="1">
      <c r="A40" s="125"/>
      <c r="B40" s="138"/>
      <c r="C40" s="139"/>
      <c r="D40" s="143"/>
      <c r="E40" s="589"/>
      <c r="F40" s="589"/>
      <c r="G40" s="589"/>
      <c r="H40" s="589"/>
      <c r="I40" s="589"/>
      <c r="J40" s="589"/>
      <c r="K40" s="589"/>
      <c r="L40" s="589"/>
      <c r="M40" s="589"/>
      <c r="N40" s="589"/>
      <c r="O40" s="589"/>
      <c r="P40" s="589"/>
      <c r="Q40" s="589"/>
      <c r="R40" s="589"/>
      <c r="S40" s="589"/>
      <c r="T40" s="589"/>
      <c r="U40" s="589"/>
      <c r="V40" s="589"/>
      <c r="W40" s="589"/>
      <c r="X40" s="589"/>
      <c r="Y40" s="129"/>
    </row>
    <row r="41" spans="1:25" ht="15.95" hidden="1" customHeight="1">
      <c r="A41" s="125"/>
      <c r="B41" s="138"/>
      <c r="C41" s="139"/>
      <c r="D41" s="143"/>
      <c r="E41" s="590"/>
      <c r="F41" s="590"/>
      <c r="G41" s="590"/>
      <c r="H41" s="590"/>
      <c r="I41" s="590"/>
      <c r="J41" s="590"/>
      <c r="K41" s="590"/>
      <c r="L41" s="590"/>
      <c r="M41" s="590"/>
      <c r="N41" s="590"/>
      <c r="O41" s="590"/>
      <c r="P41" s="590"/>
      <c r="Q41" s="590"/>
      <c r="R41" s="590"/>
      <c r="S41" s="590"/>
      <c r="T41" s="590"/>
      <c r="U41" s="590"/>
      <c r="V41" s="590"/>
      <c r="W41" s="590"/>
      <c r="X41" s="590"/>
      <c r="Y41" s="129"/>
    </row>
    <row r="42" spans="1:25" ht="15.95" hidden="1" customHeight="1">
      <c r="A42" s="125"/>
      <c r="B42" s="138"/>
      <c r="C42" s="139"/>
      <c r="D42" s="143"/>
      <c r="E42" s="590"/>
      <c r="F42" s="590"/>
      <c r="G42" s="590"/>
      <c r="H42" s="590"/>
      <c r="I42" s="590"/>
      <c r="J42" s="590"/>
      <c r="K42" s="590"/>
      <c r="L42" s="590"/>
      <c r="M42" s="590"/>
      <c r="N42" s="590"/>
      <c r="O42" s="590"/>
      <c r="P42" s="590"/>
      <c r="Q42" s="590"/>
      <c r="R42" s="590"/>
      <c r="S42" s="590"/>
      <c r="T42" s="590"/>
      <c r="U42" s="590"/>
      <c r="V42" s="590"/>
      <c r="W42" s="590"/>
      <c r="X42" s="590"/>
      <c r="Y42" s="129"/>
    </row>
    <row r="43" spans="1:25" ht="15.95" hidden="1" customHeight="1">
      <c r="A43" s="125"/>
      <c r="B43" s="138"/>
      <c r="C43" s="139"/>
      <c r="D43" s="143"/>
      <c r="E43" s="590"/>
      <c r="F43" s="590"/>
      <c r="G43" s="590"/>
      <c r="H43" s="590"/>
      <c r="I43" s="590"/>
      <c r="J43" s="590"/>
      <c r="K43" s="590"/>
      <c r="L43" s="590"/>
      <c r="M43" s="590"/>
      <c r="N43" s="590"/>
      <c r="O43" s="590"/>
      <c r="P43" s="590"/>
      <c r="Q43" s="590"/>
      <c r="R43" s="590"/>
      <c r="S43" s="590"/>
      <c r="T43" s="590"/>
      <c r="U43" s="590"/>
      <c r="V43" s="590"/>
      <c r="W43" s="590"/>
      <c r="X43" s="590"/>
      <c r="Y43" s="129"/>
    </row>
    <row r="44" spans="1:25" ht="15.95" hidden="1" customHeight="1">
      <c r="A44" s="125"/>
      <c r="B44" s="138"/>
      <c r="C44" s="139"/>
      <c r="D44" s="141"/>
      <c r="E44" s="590"/>
      <c r="F44" s="590"/>
      <c r="G44" s="590"/>
      <c r="H44" s="590"/>
      <c r="I44" s="590"/>
      <c r="J44" s="590"/>
      <c r="K44" s="590"/>
      <c r="L44" s="590"/>
      <c r="M44" s="590"/>
      <c r="N44" s="590"/>
      <c r="O44" s="590"/>
      <c r="P44" s="590"/>
      <c r="Q44" s="590"/>
      <c r="R44" s="590"/>
      <c r="S44" s="590"/>
      <c r="T44" s="590"/>
      <c r="U44" s="590"/>
      <c r="V44" s="590"/>
      <c r="W44" s="590"/>
      <c r="X44" s="590"/>
      <c r="Y44" s="129"/>
    </row>
    <row r="45" spans="1:25" ht="18" hidden="1" customHeight="1">
      <c r="A45" s="125"/>
      <c r="B45" s="138"/>
      <c r="C45" s="139"/>
      <c r="D45" s="141"/>
      <c r="E45" s="590"/>
      <c r="F45" s="590"/>
      <c r="G45" s="590"/>
      <c r="H45" s="590"/>
      <c r="I45" s="590"/>
      <c r="J45" s="590"/>
      <c r="K45" s="590"/>
      <c r="L45" s="590"/>
      <c r="M45" s="590"/>
      <c r="N45" s="590"/>
      <c r="O45" s="590"/>
      <c r="P45" s="590"/>
      <c r="Q45" s="590"/>
      <c r="R45" s="590"/>
      <c r="S45" s="590"/>
      <c r="T45" s="590"/>
      <c r="U45" s="590"/>
      <c r="V45" s="590"/>
      <c r="W45" s="590"/>
      <c r="X45" s="590"/>
      <c r="Y45" s="129"/>
    </row>
    <row r="46" spans="1:25" ht="24" hidden="1" customHeight="1">
      <c r="A46" s="125"/>
      <c r="B46" s="138"/>
      <c r="C46" s="139"/>
      <c r="D46" s="143"/>
      <c r="E46" s="591" t="s">
        <v>65</v>
      </c>
      <c r="F46" s="591"/>
      <c r="G46" s="591"/>
      <c r="H46" s="591"/>
      <c r="I46" s="591"/>
      <c r="J46" s="591"/>
      <c r="K46" s="591"/>
      <c r="L46" s="591"/>
      <c r="M46" s="591"/>
      <c r="N46" s="591"/>
      <c r="O46" s="591"/>
      <c r="P46" s="591"/>
      <c r="Q46" s="591"/>
      <c r="R46" s="591"/>
      <c r="S46" s="591"/>
      <c r="T46" s="591"/>
      <c r="U46" s="591"/>
      <c r="V46" s="591"/>
      <c r="W46" s="591"/>
      <c r="X46" s="591"/>
      <c r="Y46" s="129"/>
    </row>
    <row r="47" spans="1:25" ht="37.5" hidden="1" customHeight="1">
      <c r="A47" s="125"/>
      <c r="B47" s="138"/>
      <c r="C47" s="139"/>
      <c r="D47" s="143"/>
      <c r="E47" s="591"/>
      <c r="F47" s="591"/>
      <c r="G47" s="591"/>
      <c r="H47" s="591"/>
      <c r="I47" s="591"/>
      <c r="J47" s="591"/>
      <c r="K47" s="591"/>
      <c r="L47" s="591"/>
      <c r="M47" s="591"/>
      <c r="N47" s="591"/>
      <c r="O47" s="591"/>
      <c r="P47" s="591"/>
      <c r="Q47" s="591"/>
      <c r="R47" s="591"/>
      <c r="S47" s="591"/>
      <c r="T47" s="591"/>
      <c r="U47" s="591"/>
      <c r="V47" s="591"/>
      <c r="W47" s="591"/>
      <c r="X47" s="591"/>
      <c r="Y47" s="129"/>
    </row>
    <row r="48" spans="1:25" ht="24" hidden="1" customHeight="1">
      <c r="A48" s="125"/>
      <c r="B48" s="138"/>
      <c r="C48" s="139"/>
      <c r="D48" s="143"/>
      <c r="E48" s="591"/>
      <c r="F48" s="591"/>
      <c r="G48" s="591"/>
      <c r="H48" s="591"/>
      <c r="I48" s="591"/>
      <c r="J48" s="591"/>
      <c r="K48" s="591"/>
      <c r="L48" s="591"/>
      <c r="M48" s="591"/>
      <c r="N48" s="591"/>
      <c r="O48" s="591"/>
      <c r="P48" s="591"/>
      <c r="Q48" s="591"/>
      <c r="R48" s="591"/>
      <c r="S48" s="591"/>
      <c r="T48" s="591"/>
      <c r="U48" s="591"/>
      <c r="V48" s="591"/>
      <c r="W48" s="591"/>
      <c r="X48" s="591"/>
      <c r="Y48" s="129"/>
    </row>
    <row r="49" spans="1:25" ht="51" hidden="1" customHeight="1">
      <c r="A49" s="125"/>
      <c r="B49" s="138"/>
      <c r="C49" s="139"/>
      <c r="D49" s="143"/>
      <c r="E49" s="591"/>
      <c r="F49" s="591"/>
      <c r="G49" s="591"/>
      <c r="H49" s="591"/>
      <c r="I49" s="591"/>
      <c r="J49" s="591"/>
      <c r="K49" s="591"/>
      <c r="L49" s="591"/>
      <c r="M49" s="591"/>
      <c r="N49" s="591"/>
      <c r="O49" s="591"/>
      <c r="P49" s="591"/>
      <c r="Q49" s="591"/>
      <c r="R49" s="591"/>
      <c r="S49" s="591"/>
      <c r="T49" s="591"/>
      <c r="U49" s="591"/>
      <c r="V49" s="591"/>
      <c r="W49" s="591"/>
      <c r="X49" s="591"/>
      <c r="Y49" s="129"/>
    </row>
    <row r="50" spans="1:25" ht="12" hidden="1" customHeight="1">
      <c r="A50" s="125"/>
      <c r="B50" s="138"/>
      <c r="C50" s="139"/>
      <c r="D50" s="143"/>
      <c r="E50" s="591"/>
      <c r="F50" s="591"/>
      <c r="G50" s="591"/>
      <c r="H50" s="591"/>
      <c r="I50" s="591"/>
      <c r="J50" s="591"/>
      <c r="K50" s="591"/>
      <c r="L50" s="591"/>
      <c r="M50" s="591"/>
      <c r="N50" s="591"/>
      <c r="O50" s="591"/>
      <c r="P50" s="591"/>
      <c r="Q50" s="591"/>
      <c r="R50" s="591"/>
      <c r="S50" s="591"/>
      <c r="T50" s="591"/>
      <c r="U50" s="591"/>
      <c r="V50" s="591"/>
      <c r="W50" s="591"/>
      <c r="X50" s="591"/>
      <c r="Y50" s="129"/>
    </row>
    <row r="51" spans="1:25" ht="12" hidden="1" customHeight="1">
      <c r="A51" s="125"/>
      <c r="B51" s="138"/>
      <c r="C51" s="139"/>
      <c r="D51" s="143"/>
      <c r="E51" s="591"/>
      <c r="F51" s="591"/>
      <c r="G51" s="591"/>
      <c r="H51" s="591"/>
      <c r="I51" s="591"/>
      <c r="J51" s="591"/>
      <c r="K51" s="591"/>
      <c r="L51" s="591"/>
      <c r="M51" s="591"/>
      <c r="N51" s="591"/>
      <c r="O51" s="591"/>
      <c r="P51" s="591"/>
      <c r="Q51" s="591"/>
      <c r="R51" s="591"/>
      <c r="S51" s="591"/>
      <c r="T51" s="591"/>
      <c r="U51" s="591"/>
      <c r="V51" s="591"/>
      <c r="W51" s="591"/>
      <c r="X51" s="591"/>
      <c r="Y51" s="129"/>
    </row>
    <row r="52" spans="1:25" ht="12" hidden="1" customHeight="1">
      <c r="A52" s="125"/>
      <c r="B52" s="138"/>
      <c r="C52" s="139"/>
      <c r="D52" s="143"/>
      <c r="E52" s="591"/>
      <c r="F52" s="591"/>
      <c r="G52" s="591"/>
      <c r="H52" s="591"/>
      <c r="I52" s="591"/>
      <c r="J52" s="591"/>
      <c r="K52" s="591"/>
      <c r="L52" s="591"/>
      <c r="M52" s="591"/>
      <c r="N52" s="591"/>
      <c r="O52" s="591"/>
      <c r="P52" s="591"/>
      <c r="Q52" s="591"/>
      <c r="R52" s="591"/>
      <c r="S52" s="591"/>
      <c r="T52" s="591"/>
      <c r="U52" s="591"/>
      <c r="V52" s="591"/>
      <c r="W52" s="591"/>
      <c r="X52" s="591"/>
      <c r="Y52" s="129"/>
    </row>
    <row r="53" spans="1:25" ht="12" hidden="1" customHeight="1">
      <c r="A53" s="125"/>
      <c r="B53" s="138"/>
      <c r="C53" s="139"/>
      <c r="D53" s="143"/>
      <c r="E53" s="591"/>
      <c r="F53" s="591"/>
      <c r="G53" s="591"/>
      <c r="H53" s="591"/>
      <c r="I53" s="591"/>
      <c r="J53" s="591"/>
      <c r="K53" s="591"/>
      <c r="L53" s="591"/>
      <c r="M53" s="591"/>
      <c r="N53" s="591"/>
      <c r="O53" s="591"/>
      <c r="P53" s="591"/>
      <c r="Q53" s="591"/>
      <c r="R53" s="591"/>
      <c r="S53" s="591"/>
      <c r="T53" s="591"/>
      <c r="U53" s="591"/>
      <c r="V53" s="591"/>
      <c r="W53" s="591"/>
      <c r="X53" s="591"/>
      <c r="Y53" s="129"/>
    </row>
    <row r="54" spans="1:25" ht="12" hidden="1" customHeight="1">
      <c r="A54" s="125"/>
      <c r="B54" s="138"/>
      <c r="C54" s="139"/>
      <c r="D54" s="143"/>
      <c r="E54" s="591"/>
      <c r="F54" s="591"/>
      <c r="G54" s="591"/>
      <c r="H54" s="591"/>
      <c r="I54" s="591"/>
      <c r="J54" s="591"/>
      <c r="K54" s="591"/>
      <c r="L54" s="591"/>
      <c r="M54" s="591"/>
      <c r="N54" s="591"/>
      <c r="O54" s="591"/>
      <c r="P54" s="591"/>
      <c r="Q54" s="591"/>
      <c r="R54" s="591"/>
      <c r="S54" s="591"/>
      <c r="T54" s="591"/>
      <c r="U54" s="591"/>
      <c r="V54" s="591"/>
      <c r="W54" s="591"/>
      <c r="X54" s="591"/>
      <c r="Y54" s="129"/>
    </row>
    <row r="55" spans="1:25" ht="12" hidden="1" customHeight="1">
      <c r="A55" s="125"/>
      <c r="B55" s="138"/>
      <c r="C55" s="139"/>
      <c r="D55" s="143"/>
      <c r="E55" s="591"/>
      <c r="F55" s="591"/>
      <c r="G55" s="591"/>
      <c r="H55" s="591"/>
      <c r="I55" s="591"/>
      <c r="J55" s="591"/>
      <c r="K55" s="591"/>
      <c r="L55" s="591"/>
      <c r="M55" s="591"/>
      <c r="N55" s="591"/>
      <c r="O55" s="591"/>
      <c r="P55" s="591"/>
      <c r="Q55" s="591"/>
      <c r="R55" s="591"/>
      <c r="S55" s="591"/>
      <c r="T55" s="591"/>
      <c r="U55" s="591"/>
      <c r="V55" s="591"/>
      <c r="W55" s="591"/>
      <c r="X55" s="591"/>
      <c r="Y55" s="129"/>
    </row>
    <row r="56" spans="1:25" ht="12" hidden="1" customHeight="1">
      <c r="A56" s="125"/>
      <c r="B56" s="138"/>
      <c r="C56" s="139"/>
      <c r="D56" s="141"/>
      <c r="E56" s="591"/>
      <c r="F56" s="591"/>
      <c r="G56" s="591"/>
      <c r="H56" s="591"/>
      <c r="I56" s="591"/>
      <c r="J56" s="591"/>
      <c r="K56" s="591"/>
      <c r="L56" s="591"/>
      <c r="M56" s="591"/>
      <c r="N56" s="591"/>
      <c r="O56" s="591"/>
      <c r="P56" s="591"/>
      <c r="Q56" s="591"/>
      <c r="R56" s="591"/>
      <c r="S56" s="591"/>
      <c r="T56" s="591"/>
      <c r="U56" s="591"/>
      <c r="V56" s="591"/>
      <c r="W56" s="591"/>
      <c r="X56" s="591"/>
      <c r="Y56" s="129"/>
    </row>
    <row r="57" spans="1:25" ht="11.1" hidden="1" customHeight="1">
      <c r="A57" s="125"/>
      <c r="B57" s="138"/>
      <c r="C57" s="139"/>
      <c r="D57" s="141"/>
      <c r="E57" s="591"/>
      <c r="F57" s="591"/>
      <c r="G57" s="591"/>
      <c r="H57" s="591"/>
      <c r="I57" s="591"/>
      <c r="J57" s="591"/>
      <c r="K57" s="591"/>
      <c r="L57" s="591"/>
      <c r="M57" s="591"/>
      <c r="N57" s="591"/>
      <c r="O57" s="591"/>
      <c r="P57" s="591"/>
      <c r="Q57" s="591"/>
      <c r="R57" s="591"/>
      <c r="S57" s="591"/>
      <c r="T57" s="591"/>
      <c r="U57" s="591"/>
      <c r="V57" s="591"/>
      <c r="W57" s="591"/>
      <c r="X57" s="591"/>
      <c r="Y57" s="129"/>
    </row>
    <row r="58" spans="1:25" ht="15" hidden="1" customHeight="1">
      <c r="A58" s="125"/>
      <c r="B58" s="138"/>
      <c r="C58" s="139"/>
      <c r="D58" s="143"/>
      <c r="E58" s="588" t="s">
        <v>218</v>
      </c>
      <c r="F58" s="588"/>
      <c r="G58" s="588"/>
      <c r="H58" s="588"/>
      <c r="I58" s="588"/>
      <c r="J58" s="588"/>
      <c r="K58" s="588"/>
      <c r="L58" s="588"/>
      <c r="M58" s="588"/>
      <c r="N58" s="588"/>
      <c r="O58" s="588"/>
      <c r="P58" s="588"/>
      <c r="Q58" s="588"/>
      <c r="R58" s="588"/>
      <c r="S58" s="588"/>
      <c r="T58" s="588"/>
      <c r="U58" s="588"/>
      <c r="V58" s="264"/>
      <c r="W58" s="264"/>
      <c r="X58" s="264"/>
      <c r="Y58" s="129"/>
    </row>
    <row r="59" spans="1:25" ht="15" hidden="1" customHeight="1">
      <c r="A59" s="125"/>
      <c r="B59" s="138"/>
      <c r="C59" s="139"/>
      <c r="D59" s="143"/>
      <c r="E59" s="592"/>
      <c r="F59" s="592"/>
      <c r="G59" s="592"/>
      <c r="H59" s="593"/>
      <c r="I59" s="593"/>
      <c r="J59" s="593"/>
      <c r="K59" s="593"/>
      <c r="L59" s="593"/>
      <c r="M59" s="593"/>
      <c r="N59" s="593"/>
      <c r="O59" s="593"/>
      <c r="P59" s="593"/>
      <c r="Q59" s="593"/>
      <c r="R59" s="593"/>
      <c r="S59" s="593"/>
      <c r="T59" s="593"/>
      <c r="U59" s="593"/>
      <c r="V59" s="593"/>
      <c r="W59" s="593"/>
      <c r="X59" s="593"/>
      <c r="Y59" s="129"/>
    </row>
    <row r="60" spans="1:25" ht="15" hidden="1" customHeight="1">
      <c r="A60" s="125"/>
      <c r="B60" s="138"/>
      <c r="C60" s="139"/>
      <c r="D60" s="143"/>
      <c r="E60" s="594"/>
      <c r="F60" s="595"/>
      <c r="G60" s="596"/>
      <c r="H60" s="55"/>
      <c r="I60" s="55"/>
      <c r="J60" s="55"/>
      <c r="K60" s="55"/>
      <c r="L60" s="55"/>
      <c r="M60" s="55"/>
      <c r="N60" s="55"/>
      <c r="O60" s="55"/>
      <c r="P60" s="55"/>
      <c r="Q60" s="55"/>
      <c r="R60" s="55"/>
      <c r="S60" s="55"/>
      <c r="T60" s="55"/>
      <c r="U60" s="55"/>
      <c r="V60" s="55"/>
      <c r="W60" s="55"/>
      <c r="X60" s="55"/>
      <c r="Y60" s="129"/>
    </row>
    <row r="61" spans="1:25" ht="21" hidden="1" customHeight="1">
      <c r="A61" s="125"/>
      <c r="B61" s="138"/>
      <c r="C61" s="139"/>
      <c r="D61" s="143"/>
      <c r="E61" s="44"/>
      <c r="F61" s="42"/>
      <c r="G61" s="43"/>
      <c r="H61" s="582"/>
      <c r="I61" s="582"/>
      <c r="J61" s="582"/>
      <c r="K61" s="582"/>
      <c r="L61" s="582"/>
      <c r="M61" s="582"/>
      <c r="N61" s="582"/>
      <c r="O61" s="582"/>
      <c r="P61" s="582"/>
      <c r="Q61" s="582"/>
      <c r="R61" s="582"/>
      <c r="S61" s="582"/>
      <c r="T61" s="582"/>
      <c r="U61" s="582"/>
      <c r="V61" s="582"/>
      <c r="W61" s="582"/>
      <c r="X61" s="582"/>
      <c r="Y61" s="129"/>
    </row>
    <row r="62" spans="1:25" ht="21" hidden="1" customHeight="1">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c r="A70" s="125"/>
      <c r="B70" s="138"/>
      <c r="C70" s="139"/>
      <c r="D70" s="143"/>
      <c r="E70" s="588" t="s">
        <v>219</v>
      </c>
      <c r="F70" s="588"/>
      <c r="G70" s="588"/>
      <c r="H70" s="588"/>
      <c r="I70" s="588"/>
      <c r="J70" s="588"/>
      <c r="K70" s="588"/>
      <c r="L70" s="588"/>
      <c r="M70" s="588"/>
      <c r="N70" s="588"/>
      <c r="O70" s="588"/>
      <c r="P70" s="588"/>
      <c r="Q70" s="588"/>
      <c r="R70" s="588"/>
      <c r="S70" s="588"/>
      <c r="T70" s="588"/>
      <c r="U70" s="262"/>
      <c r="V70" s="262"/>
      <c r="W70" s="262"/>
      <c r="X70" s="262"/>
      <c r="Y70" s="129"/>
    </row>
    <row r="71" spans="1:25" ht="15" hidden="1">
      <c r="A71" s="125"/>
      <c r="B71" s="138"/>
      <c r="C71" s="139"/>
      <c r="D71" s="143"/>
      <c r="E71" s="588" t="s">
        <v>220</v>
      </c>
      <c r="F71" s="588"/>
      <c r="G71" s="588"/>
      <c r="H71" s="588"/>
      <c r="I71" s="588"/>
      <c r="J71" s="588"/>
      <c r="K71" s="588"/>
      <c r="L71" s="588"/>
      <c r="M71" s="588"/>
      <c r="N71" s="588"/>
      <c r="O71" s="588"/>
      <c r="P71" s="588"/>
      <c r="Q71" s="588"/>
      <c r="R71" s="588"/>
      <c r="S71" s="588"/>
      <c r="T71" s="588"/>
      <c r="U71" s="263"/>
      <c r="V71" s="263"/>
      <c r="W71" s="263"/>
      <c r="X71" s="263"/>
      <c r="Y71" s="129"/>
    </row>
    <row r="72" spans="1:25" ht="27" hidden="1" customHeight="1">
      <c r="A72" s="125"/>
      <c r="B72" s="138"/>
      <c r="C72" s="139"/>
      <c r="D72" s="143"/>
      <c r="E72" s="144"/>
      <c r="F72" s="584"/>
      <c r="G72" s="584"/>
      <c r="H72" s="584"/>
      <c r="I72" s="584"/>
      <c r="J72" s="584"/>
      <c r="K72" s="584"/>
      <c r="L72" s="584"/>
      <c r="M72" s="584"/>
      <c r="N72" s="584"/>
      <c r="O72" s="584"/>
      <c r="P72" s="584"/>
      <c r="Q72" s="584"/>
      <c r="R72" s="584"/>
      <c r="S72" s="584"/>
      <c r="T72" s="584"/>
      <c r="U72" s="584"/>
      <c r="V72" s="584"/>
      <c r="W72" s="584"/>
      <c r="X72" s="584"/>
      <c r="Y72" s="129"/>
    </row>
    <row r="73" spans="1:25" ht="52.5" hidden="1" customHeight="1">
      <c r="A73" s="125"/>
      <c r="B73" s="138"/>
      <c r="C73" s="139"/>
      <c r="D73" s="143"/>
      <c r="E73" s="144"/>
      <c r="F73" s="584"/>
      <c r="G73" s="584"/>
      <c r="H73" s="584"/>
      <c r="I73" s="584"/>
      <c r="J73" s="584"/>
      <c r="K73" s="584"/>
      <c r="L73" s="584"/>
      <c r="M73" s="584"/>
      <c r="N73" s="584"/>
      <c r="O73" s="584"/>
      <c r="P73" s="584"/>
      <c r="Q73" s="584"/>
      <c r="R73" s="584"/>
      <c r="S73" s="584"/>
      <c r="T73" s="584"/>
      <c r="U73" s="584"/>
      <c r="V73" s="584"/>
      <c r="W73" s="584"/>
      <c r="X73" s="584"/>
      <c r="Y73" s="129"/>
    </row>
    <row r="74" spans="1:25" ht="8.1" hidden="1" customHeight="1">
      <c r="A74" s="125"/>
      <c r="B74" s="138"/>
      <c r="C74" s="139"/>
      <c r="D74" s="143"/>
      <c r="E74" s="144"/>
      <c r="F74" s="585"/>
      <c r="G74" s="585"/>
      <c r="H74" s="585"/>
      <c r="I74" s="585"/>
      <c r="J74" s="585"/>
      <c r="K74" s="585"/>
      <c r="L74" s="585"/>
      <c r="M74" s="585"/>
      <c r="N74" s="585"/>
      <c r="O74" s="585"/>
      <c r="P74" s="585"/>
      <c r="Q74" s="585"/>
      <c r="R74" s="585"/>
      <c r="S74" s="585"/>
      <c r="T74" s="585"/>
      <c r="U74" s="585"/>
      <c r="V74" s="585"/>
      <c r="W74" s="585"/>
      <c r="X74" s="585"/>
      <c r="Y74" s="129"/>
    </row>
    <row r="75" spans="1:25" ht="14.25" hidden="1" customHeight="1">
      <c r="A75" s="125"/>
      <c r="B75" s="138"/>
      <c r="C75" s="139"/>
      <c r="D75" s="143"/>
      <c r="E75" s="586"/>
      <c r="F75" s="586"/>
      <c r="G75" s="586"/>
      <c r="H75" s="586"/>
      <c r="I75" s="586"/>
      <c r="J75" s="586"/>
      <c r="K75" s="586"/>
      <c r="L75" s="586"/>
      <c r="M75" s="586"/>
      <c r="N75" s="586"/>
      <c r="O75" s="586"/>
      <c r="P75" s="586"/>
      <c r="Q75" s="586"/>
      <c r="R75" s="586"/>
      <c r="S75" s="586"/>
      <c r="T75" s="586"/>
      <c r="U75" s="586"/>
      <c r="V75" s="586"/>
      <c r="W75" s="586"/>
      <c r="X75" s="586"/>
      <c r="Y75" s="129"/>
    </row>
    <row r="76" spans="1:25" ht="34.5" hidden="1" customHeight="1">
      <c r="A76" s="125"/>
      <c r="B76" s="138"/>
      <c r="C76" s="139"/>
      <c r="D76" s="143"/>
      <c r="E76" s="587"/>
      <c r="F76" s="587"/>
      <c r="G76" s="587"/>
      <c r="H76" s="587"/>
      <c r="I76" s="587"/>
      <c r="J76" s="587"/>
      <c r="K76" s="587"/>
      <c r="L76" s="587"/>
      <c r="M76" s="587"/>
      <c r="N76" s="587"/>
      <c r="O76" s="587"/>
      <c r="P76" s="587"/>
      <c r="Q76" s="587"/>
      <c r="R76" s="587"/>
      <c r="S76" s="587"/>
      <c r="T76" s="587"/>
      <c r="U76" s="587"/>
      <c r="V76" s="587"/>
      <c r="W76" s="587"/>
      <c r="X76" s="587"/>
      <c r="Y76" s="129"/>
    </row>
    <row r="77" spans="1:25" ht="23.1" hidden="1" customHeight="1">
      <c r="A77" s="125"/>
      <c r="B77" s="138"/>
      <c r="C77" s="139"/>
      <c r="D77" s="143"/>
      <c r="E77" s="587"/>
      <c r="F77" s="587"/>
      <c r="G77" s="587"/>
      <c r="H77" s="587"/>
      <c r="I77" s="587"/>
      <c r="J77" s="587"/>
      <c r="K77" s="587"/>
      <c r="L77" s="587"/>
      <c r="M77" s="587"/>
      <c r="N77" s="587"/>
      <c r="O77" s="587"/>
      <c r="P77" s="587"/>
      <c r="Q77" s="587"/>
      <c r="R77" s="587"/>
      <c r="S77" s="587"/>
      <c r="T77" s="587"/>
      <c r="U77" s="587"/>
      <c r="V77" s="587"/>
      <c r="W77" s="587"/>
      <c r="X77" s="587"/>
      <c r="Y77" s="129"/>
    </row>
    <row r="78" spans="1:25" ht="42.75" hidden="1" customHeight="1">
      <c r="A78" s="125"/>
      <c r="B78" s="138"/>
      <c r="C78" s="139"/>
      <c r="D78" s="143"/>
      <c r="E78" s="587"/>
      <c r="F78" s="587"/>
      <c r="G78" s="587"/>
      <c r="H78" s="587"/>
      <c r="I78" s="587"/>
      <c r="J78" s="587"/>
      <c r="K78" s="587"/>
      <c r="L78" s="587"/>
      <c r="M78" s="587"/>
      <c r="N78" s="587"/>
      <c r="O78" s="587"/>
      <c r="P78" s="587"/>
      <c r="Q78" s="587"/>
      <c r="R78" s="587"/>
      <c r="S78" s="587"/>
      <c r="T78" s="587"/>
      <c r="U78" s="587"/>
      <c r="V78" s="587"/>
      <c r="W78" s="587"/>
      <c r="X78" s="587"/>
      <c r="Y78" s="129"/>
    </row>
    <row r="79" spans="1:25" ht="25.5" hidden="1" customHeight="1">
      <c r="A79" s="125"/>
      <c r="B79" s="138"/>
      <c r="C79" s="139"/>
      <c r="D79" s="143"/>
      <c r="E79" s="583" t="s">
        <v>64</v>
      </c>
      <c r="F79" s="583"/>
      <c r="G79" s="583"/>
      <c r="H79" s="583"/>
      <c r="I79" s="583"/>
      <c r="J79" s="583"/>
      <c r="K79" s="583"/>
      <c r="L79" s="583"/>
      <c r="M79" s="583"/>
      <c r="N79" s="583"/>
      <c r="O79" s="583"/>
      <c r="P79" s="583"/>
      <c r="Q79" s="583"/>
      <c r="R79" s="583"/>
      <c r="S79" s="583"/>
      <c r="T79" s="583"/>
      <c r="U79" s="583"/>
      <c r="V79" s="583"/>
      <c r="W79" s="583"/>
      <c r="X79" s="583"/>
      <c r="Y79" s="129"/>
    </row>
    <row r="80" spans="1:25" ht="15" hidden="1" customHeight="1">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c r="A81" s="125"/>
      <c r="B81" s="138"/>
      <c r="C81" s="139"/>
      <c r="D81" s="143"/>
      <c r="E81" s="145"/>
      <c r="F81" s="581" t="s">
        <v>63</v>
      </c>
      <c r="G81" s="581"/>
      <c r="H81" s="581"/>
      <c r="I81" s="581"/>
      <c r="J81" s="581"/>
      <c r="K81" s="581"/>
      <c r="L81" s="581"/>
      <c r="M81" s="581"/>
      <c r="N81" s="581"/>
      <c r="O81" s="581"/>
      <c r="P81" s="581"/>
      <c r="Q81" s="581"/>
      <c r="R81" s="581"/>
      <c r="S81" s="581"/>
      <c r="T81" s="132"/>
      <c r="U81" s="140"/>
      <c r="V81" s="140"/>
      <c r="W81" s="140"/>
      <c r="X81" s="140"/>
      <c r="Y81" s="129"/>
      <c r="AA81" s="134" t="s">
        <v>61</v>
      </c>
    </row>
    <row r="82" spans="1:27" ht="15" hidden="1" customHeight="1">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c r="A83" s="125"/>
      <c r="B83" s="138"/>
      <c r="C83" s="139"/>
      <c r="D83" s="143"/>
      <c r="E83" s="140"/>
      <c r="F83" s="581" t="s">
        <v>62</v>
      </c>
      <c r="G83" s="581"/>
      <c r="H83" s="581"/>
      <c r="I83" s="581"/>
      <c r="J83" s="581"/>
      <c r="K83" s="581"/>
      <c r="L83" s="581"/>
      <c r="M83" s="581"/>
      <c r="N83" s="581"/>
      <c r="O83" s="581"/>
      <c r="P83" s="581"/>
      <c r="Q83" s="581"/>
      <c r="R83" s="581"/>
      <c r="S83" s="581"/>
      <c r="T83" s="581"/>
      <c r="U83" s="581"/>
      <c r="V83" s="581"/>
      <c r="W83" s="581"/>
      <c r="X83" s="581"/>
      <c r="Y83" s="129"/>
    </row>
    <row r="84" spans="1:27" ht="15" hidden="1">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VO.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4.xml><?xml version="1.0" encoding="utf-8"?>
<worksheet xmlns="http://schemas.openxmlformats.org/spreadsheetml/2006/main" xmlns:r="http://schemas.openxmlformats.org/officeDocument/2006/relationships">
  <sheetPr codeName="modUpdTemplLogger">
    <tabColor indexed="24"/>
  </sheetPr>
  <dimension ref="A1:D26"/>
  <sheetViews>
    <sheetView showGridLines="0" zoomScaleNormal="100" workbookViewId="0"/>
  </sheetViews>
  <sheetFormatPr defaultRowHeight="11.25"/>
  <cols>
    <col min="1" max="1" width="30.7109375" style="21" customWidth="1"/>
    <col min="2" max="2" width="80.7109375" style="21" customWidth="1"/>
    <col min="3" max="3" width="30.7109375" style="21" customWidth="1"/>
    <col min="4" max="16384" width="9.140625" style="20"/>
  </cols>
  <sheetData>
    <row r="1" spans="1:4" ht="24" customHeight="1">
      <c r="A1" s="59" t="s">
        <v>14</v>
      </c>
      <c r="B1" s="59" t="s">
        <v>15</v>
      </c>
      <c r="C1" s="59" t="s">
        <v>16</v>
      </c>
      <c r="D1" s="19"/>
    </row>
    <row r="2" spans="1:4">
      <c r="A2" s="571">
        <v>43566.685081018521</v>
      </c>
      <c r="B2" s="21" t="s">
        <v>632</v>
      </c>
      <c r="C2" s="21" t="s">
        <v>215</v>
      </c>
    </row>
    <row r="3" spans="1:4">
      <c r="A3" s="571">
        <v>43566.68509259259</v>
      </c>
      <c r="B3" s="21" t="s">
        <v>633</v>
      </c>
      <c r="C3" s="21" t="s">
        <v>215</v>
      </c>
    </row>
    <row r="4" spans="1:4" ht="168.75">
      <c r="A4" s="571">
        <v>43566.68509259259</v>
      </c>
      <c r="B4" s="21" t="s">
        <v>634</v>
      </c>
      <c r="C4" s="21" t="s">
        <v>215</v>
      </c>
    </row>
    <row r="5" spans="1:4">
      <c r="A5" s="571">
        <v>43566.68509259259</v>
      </c>
      <c r="B5" s="21" t="s">
        <v>635</v>
      </c>
      <c r="C5" s="21" t="s">
        <v>215</v>
      </c>
    </row>
    <row r="6" spans="1:4">
      <c r="A6" s="571">
        <v>43566.685196759259</v>
      </c>
      <c r="B6" s="21" t="s">
        <v>636</v>
      </c>
      <c r="C6" s="21" t="s">
        <v>215</v>
      </c>
    </row>
    <row r="7" spans="1:4">
      <c r="A7" s="571">
        <v>43566.685428240744</v>
      </c>
      <c r="B7" s="21" t="s">
        <v>637</v>
      </c>
      <c r="C7" s="21" t="s">
        <v>215</v>
      </c>
    </row>
    <row r="8" spans="1:4">
      <c r="A8" s="571">
        <v>43566.685439814813</v>
      </c>
      <c r="B8" s="21" t="s">
        <v>638</v>
      </c>
      <c r="C8" s="21" t="s">
        <v>215</v>
      </c>
    </row>
    <row r="9" spans="1:4">
      <c r="A9" s="571">
        <v>43566.685439814813</v>
      </c>
      <c r="B9" s="21" t="s">
        <v>639</v>
      </c>
      <c r="C9" s="21" t="s">
        <v>215</v>
      </c>
    </row>
    <row r="10" spans="1:4" ht="22.5">
      <c r="A10" s="571">
        <v>43566.68546296296</v>
      </c>
      <c r="B10" s="21" t="s">
        <v>640</v>
      </c>
      <c r="C10" s="21" t="s">
        <v>215</v>
      </c>
    </row>
    <row r="11" spans="1:4" ht="22.5">
      <c r="A11" s="571">
        <v>43566.685497685183</v>
      </c>
      <c r="B11" s="21" t="s">
        <v>641</v>
      </c>
      <c r="C11" s="21" t="s">
        <v>215</v>
      </c>
    </row>
    <row r="12" spans="1:4">
      <c r="A12" s="571">
        <v>43566.686423611114</v>
      </c>
      <c r="B12" s="21" t="s">
        <v>632</v>
      </c>
      <c r="C12" s="21" t="s">
        <v>215</v>
      </c>
    </row>
    <row r="13" spans="1:4">
      <c r="A13" s="571">
        <v>43566.68645833333</v>
      </c>
      <c r="B13" s="21" t="s">
        <v>642</v>
      </c>
      <c r="C13" s="21" t="s">
        <v>215</v>
      </c>
    </row>
    <row r="14" spans="1:4">
      <c r="A14" s="571">
        <v>43566.68712962963</v>
      </c>
      <c r="B14" s="21" t="s">
        <v>632</v>
      </c>
      <c r="C14" s="21" t="s">
        <v>215</v>
      </c>
    </row>
    <row r="15" spans="1:4">
      <c r="A15" s="571">
        <v>43566.687141203707</v>
      </c>
      <c r="B15" s="21" t="s">
        <v>642</v>
      </c>
      <c r="C15" s="21" t="s">
        <v>215</v>
      </c>
    </row>
    <row r="16" spans="1:4">
      <c r="A16" s="571">
        <v>43566.6875462963</v>
      </c>
      <c r="B16" s="21" t="s">
        <v>632</v>
      </c>
      <c r="C16" s="21" t="s">
        <v>215</v>
      </c>
    </row>
    <row r="17" spans="1:3">
      <c r="A17" s="571">
        <v>43566.687557870369</v>
      </c>
      <c r="B17" s="21" t="s">
        <v>642</v>
      </c>
      <c r="C17" s="21" t="s">
        <v>215</v>
      </c>
    </row>
    <row r="18" spans="1:3">
      <c r="A18" s="571">
        <v>43566.68986111111</v>
      </c>
      <c r="B18" s="21" t="s">
        <v>632</v>
      </c>
      <c r="C18" s="21" t="s">
        <v>215</v>
      </c>
    </row>
    <row r="19" spans="1:3">
      <c r="A19" s="571">
        <v>43566.689872685187</v>
      </c>
      <c r="B19" s="21" t="s">
        <v>642</v>
      </c>
      <c r="C19" s="21" t="s">
        <v>215</v>
      </c>
    </row>
    <row r="20" spans="1:3">
      <c r="A20" s="571">
        <v>43566.704259259262</v>
      </c>
      <c r="B20" s="21" t="s">
        <v>632</v>
      </c>
      <c r="C20" s="21" t="s">
        <v>215</v>
      </c>
    </row>
    <row r="21" spans="1:3">
      <c r="A21" s="571">
        <v>43566.704270833332</v>
      </c>
      <c r="B21" s="21" t="s">
        <v>642</v>
      </c>
      <c r="C21" s="21" t="s">
        <v>215</v>
      </c>
    </row>
    <row r="22" spans="1:3">
      <c r="A22" s="571">
        <v>43567.484618055554</v>
      </c>
      <c r="B22" s="21" t="s">
        <v>632</v>
      </c>
      <c r="C22" s="21" t="s">
        <v>215</v>
      </c>
    </row>
    <row r="23" spans="1:3">
      <c r="A23" s="571">
        <v>43567.4846412037</v>
      </c>
      <c r="B23" s="21" t="s">
        <v>1432</v>
      </c>
      <c r="C23" s="21" t="s">
        <v>215</v>
      </c>
    </row>
    <row r="24" spans="1:3" ht="168.75">
      <c r="A24" s="571">
        <v>43567.4846412037</v>
      </c>
      <c r="B24" s="21" t="s">
        <v>1433</v>
      </c>
      <c r="C24" s="21" t="s">
        <v>215</v>
      </c>
    </row>
    <row r="25" spans="1:3">
      <c r="A25" s="571">
        <v>43567.4846412037</v>
      </c>
      <c r="B25" s="21" t="s">
        <v>635</v>
      </c>
      <c r="C25" s="21" t="s">
        <v>215</v>
      </c>
    </row>
    <row r="26" spans="1:3">
      <c r="A26" s="571">
        <v>43567.48474537037</v>
      </c>
      <c r="B26" s="21" t="s">
        <v>1434</v>
      </c>
      <c r="C26" s="21" t="s">
        <v>1435</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0"/>
  <dimension ref="A1:Q50"/>
  <sheetViews>
    <sheetView showGridLines="0" tabSelected="1" topLeftCell="D4" zoomScaleNormal="100" workbookViewId="0"/>
  </sheetViews>
  <sheetFormatPr defaultRowHeight="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c r="A1" s="25"/>
      <c r="B1" s="26"/>
      <c r="F1" s="27">
        <v>26425671</v>
      </c>
      <c r="G1" s="115"/>
      <c r="I1" s="116"/>
      <c r="Q1" s="244"/>
    </row>
    <row r="2" spans="1:17" s="27" customFormat="1" ht="12" hidden="1" customHeight="1">
      <c r="A2" s="25"/>
      <c r="B2" s="26"/>
      <c r="G2" s="115"/>
      <c r="I2" s="116"/>
      <c r="Q2" s="244"/>
    </row>
    <row r="3" spans="1:17" s="105" customFormat="1" hidden="1">
      <c r="A3" s="27"/>
      <c r="B3" s="26"/>
      <c r="C3" s="104"/>
      <c r="G3" s="117"/>
      <c r="I3" s="116"/>
      <c r="Q3" s="245"/>
    </row>
    <row r="4" spans="1:17" s="105" customFormat="1" ht="11.25" customHeight="1">
      <c r="A4" s="27"/>
      <c r="B4" s="26"/>
      <c r="C4" s="104"/>
      <c r="D4" s="106"/>
      <c r="E4" s="106"/>
      <c r="F4" s="118" t="e">
        <f ca="1">version</f>
        <v>#NAME?</v>
      </c>
      <c r="G4" s="117"/>
      <c r="I4" s="116"/>
      <c r="Q4" s="245"/>
    </row>
    <row r="5" spans="1:17" s="105" customFormat="1" ht="40.5" customHeight="1">
      <c r="A5" s="27"/>
      <c r="B5" s="26"/>
      <c r="C5" s="104"/>
      <c r="D5" s="106"/>
      <c r="E5" s="607" t="s">
        <v>578</v>
      </c>
      <c r="F5" s="607"/>
      <c r="G5" s="119"/>
      <c r="I5" s="116"/>
      <c r="Q5" s="245"/>
    </row>
    <row r="6" spans="1:17" ht="11.25" customHeight="1">
      <c r="D6" s="106"/>
      <c r="E6" s="107"/>
      <c r="F6" s="120"/>
      <c r="G6" s="119"/>
    </row>
    <row r="7" spans="1:17" ht="19.5" customHeight="1">
      <c r="D7" s="106"/>
      <c r="E7" s="107" t="s">
        <v>3</v>
      </c>
      <c r="F7" s="60" t="s">
        <v>292</v>
      </c>
      <c r="G7" s="119"/>
    </row>
    <row r="8" spans="1:17" s="105" customFormat="1" ht="9.9499999999999993" hidden="1" customHeight="1">
      <c r="A8" s="108"/>
      <c r="B8" s="26"/>
      <c r="C8" s="104"/>
      <c r="D8" s="109"/>
      <c r="E8" s="107"/>
      <c r="F8" s="123"/>
      <c r="G8" s="121"/>
      <c r="I8" s="116"/>
      <c r="Q8" s="245"/>
    </row>
    <row r="9" spans="1:17" ht="19.5" hidden="1" customHeight="1">
      <c r="D9" s="106"/>
      <c r="E9" s="167" t="s">
        <v>136</v>
      </c>
      <c r="F9" s="168" t="s">
        <v>47</v>
      </c>
      <c r="G9" s="106"/>
    </row>
    <row r="10" spans="1:17" s="105" customFormat="1" ht="9.9499999999999993" customHeight="1">
      <c r="A10" s="108"/>
      <c r="B10" s="26"/>
      <c r="C10" s="104"/>
      <c r="D10" s="109"/>
      <c r="E10" s="107"/>
      <c r="F10" s="123"/>
      <c r="G10" s="121"/>
      <c r="I10" s="116"/>
      <c r="Q10" s="245"/>
    </row>
    <row r="11" spans="1:17" ht="33.75">
      <c r="D11" s="106"/>
      <c r="E11" s="107" t="s">
        <v>223</v>
      </c>
      <c r="F11" s="572" t="s">
        <v>19</v>
      </c>
      <c r="G11" s="106"/>
    </row>
    <row r="12" spans="1:17" s="105" customFormat="1" ht="9.9499999999999993" customHeight="1">
      <c r="A12" s="108"/>
      <c r="B12" s="26"/>
      <c r="C12" s="104"/>
      <c r="D12" s="109"/>
      <c r="E12" s="107"/>
      <c r="F12" s="123"/>
      <c r="G12" s="121"/>
      <c r="I12" s="116"/>
      <c r="Q12" s="245"/>
    </row>
    <row r="13" spans="1:17" ht="19.5" customHeight="1">
      <c r="A13" s="108"/>
      <c r="D13" s="109"/>
      <c r="E13" s="110" t="s">
        <v>153</v>
      </c>
      <c r="F13" s="268" t="s">
        <v>221</v>
      </c>
      <c r="G13" s="121"/>
    </row>
    <row r="14" spans="1:17" ht="22.5" hidden="1">
      <c r="A14" s="108"/>
      <c r="D14" s="109"/>
      <c r="E14" s="110" t="s">
        <v>117</v>
      </c>
      <c r="F14" s="535" t="s">
        <v>643</v>
      </c>
      <c r="G14" s="121"/>
    </row>
    <row r="15" spans="1:17" s="105" customFormat="1" ht="9.9499999999999993" hidden="1" customHeight="1">
      <c r="A15" s="108"/>
      <c r="B15" s="26"/>
      <c r="C15" s="104"/>
      <c r="D15" s="109"/>
      <c r="E15" s="107"/>
      <c r="F15" s="123"/>
      <c r="G15" s="121"/>
      <c r="I15" s="116"/>
      <c r="Q15" s="245"/>
    </row>
    <row r="16" spans="1:17" ht="33.75" hidden="1" customHeight="1">
      <c r="A16" s="108"/>
      <c r="D16" s="109"/>
      <c r="E16" s="167" t="s">
        <v>579</v>
      </c>
      <c r="F16" s="214"/>
      <c r="G16" s="121"/>
    </row>
    <row r="17" spans="1:17" ht="33.75" hidden="1" customHeight="1">
      <c r="A17" s="108"/>
      <c r="D17" s="109"/>
      <c r="E17" s="167" t="s">
        <v>580</v>
      </c>
      <c r="F17" s="215"/>
      <c r="G17" s="121"/>
    </row>
    <row r="18" spans="1:17" s="105" customFormat="1" ht="3" customHeight="1">
      <c r="A18" s="108"/>
      <c r="B18" s="26"/>
      <c r="C18" s="104"/>
      <c r="D18" s="109"/>
      <c r="E18" s="107"/>
      <c r="F18" s="123"/>
      <c r="G18" s="121"/>
      <c r="I18" s="116"/>
      <c r="Q18" s="245"/>
    </row>
    <row r="19" spans="1:17" s="365" customFormat="1" ht="5.25" hidden="1">
      <c r="A19" s="358"/>
      <c r="B19" s="359"/>
      <c r="C19" s="368"/>
      <c r="D19" s="361"/>
      <c r="E19" s="362"/>
      <c r="F19" s="369"/>
      <c r="G19" s="364"/>
      <c r="I19" s="370"/>
    </row>
    <row r="20" spans="1:17" ht="19.5" customHeight="1">
      <c r="A20" s="108"/>
      <c r="C20" s="261">
        <v>2018</v>
      </c>
      <c r="D20" s="109"/>
      <c r="E20" s="107" t="s">
        <v>325</v>
      </c>
      <c r="F20" s="231">
        <v>2018</v>
      </c>
      <c r="G20" s="121"/>
    </row>
    <row r="21" spans="1:17" s="367" customFormat="1" ht="5.25" hidden="1">
      <c r="A21" s="358"/>
      <c r="B21" s="359"/>
      <c r="C21" s="360"/>
      <c r="D21" s="361"/>
      <c r="E21" s="362"/>
      <c r="F21" s="363"/>
      <c r="G21" s="364"/>
      <c r="H21" s="365"/>
      <c r="I21" s="366"/>
    </row>
    <row r="22" spans="1:17" s="105" customFormat="1" ht="9.9499999999999993" customHeight="1">
      <c r="A22" s="108"/>
      <c r="B22" s="26"/>
      <c r="C22" s="104"/>
      <c r="D22" s="109"/>
      <c r="E22" s="107"/>
      <c r="F22" s="123"/>
      <c r="G22" s="121"/>
      <c r="I22" s="116"/>
      <c r="Q22" s="245"/>
    </row>
    <row r="23" spans="1:17" ht="33.75" customHeight="1">
      <c r="D23" s="106"/>
      <c r="E23" s="110" t="s">
        <v>27</v>
      </c>
      <c r="F23" s="572" t="s">
        <v>19</v>
      </c>
      <c r="G23" s="106"/>
    </row>
    <row r="24" spans="1:17" s="105" customFormat="1" ht="3.6" customHeight="1">
      <c r="A24" s="27"/>
      <c r="B24" s="26"/>
      <c r="C24" s="104"/>
      <c r="D24" s="106"/>
      <c r="E24" s="107"/>
      <c r="F24" s="107"/>
      <c r="G24" s="107"/>
      <c r="H24" s="107"/>
      <c r="I24" s="116"/>
      <c r="Q24" s="245"/>
    </row>
    <row r="25" spans="1:17" s="105" customFormat="1" ht="30" customHeight="1">
      <c r="A25" s="27"/>
      <c r="B25" s="26"/>
      <c r="C25" s="111"/>
      <c r="D25" s="109"/>
      <c r="E25" s="112"/>
      <c r="F25" s="123"/>
      <c r="G25" s="122"/>
      <c r="I25" s="116"/>
      <c r="Q25" s="245"/>
    </row>
    <row r="26" spans="1:17">
      <c r="C26" s="111"/>
      <c r="D26" s="109"/>
      <c r="E26" s="113" t="s">
        <v>321</v>
      </c>
      <c r="F26" s="61" t="s">
        <v>829</v>
      </c>
      <c r="G26" s="122"/>
    </row>
    <row r="27" spans="1:17" ht="19.5" hidden="1" customHeight="1">
      <c r="C27" s="111"/>
      <c r="D27" s="109"/>
      <c r="E27" s="113" t="s">
        <v>322</v>
      </c>
      <c r="F27" s="62"/>
      <c r="G27" s="122"/>
    </row>
    <row r="28" spans="1:17">
      <c r="C28" s="111"/>
      <c r="D28" s="109"/>
      <c r="E28" s="112" t="s">
        <v>4</v>
      </c>
      <c r="F28" s="61" t="s">
        <v>830</v>
      </c>
      <c r="G28" s="122"/>
    </row>
    <row r="29" spans="1:17">
      <c r="C29" s="111"/>
      <c r="D29" s="109"/>
      <c r="E29" s="112" t="s">
        <v>5</v>
      </c>
      <c r="F29" s="61" t="s">
        <v>831</v>
      </c>
      <c r="G29" s="122"/>
      <c r="H29" s="29"/>
    </row>
    <row r="30" spans="1:17" ht="19.5" hidden="1" customHeight="1">
      <c r="C30" s="111"/>
      <c r="D30" s="109"/>
      <c r="E30" s="112" t="s">
        <v>113</v>
      </c>
      <c r="F30" s="62"/>
      <c r="G30" s="122"/>
      <c r="H30" s="29"/>
    </row>
    <row r="31" spans="1:17" s="105" customFormat="1" ht="9.75" customHeight="1">
      <c r="A31" s="108"/>
      <c r="B31" s="26"/>
      <c r="C31" s="104"/>
      <c r="D31" s="109"/>
      <c r="E31" s="107"/>
      <c r="F31" s="123"/>
      <c r="G31" s="121"/>
      <c r="I31" s="116"/>
      <c r="Q31" s="245"/>
    </row>
    <row r="32" spans="1:17" s="105" customFormat="1" ht="33.75">
      <c r="A32" s="108"/>
      <c r="B32" s="26"/>
      <c r="C32" s="104"/>
      <c r="D32" s="109"/>
      <c r="E32" s="107" t="s">
        <v>326</v>
      </c>
      <c r="F32" s="572" t="s">
        <v>18</v>
      </c>
      <c r="G32" s="121"/>
      <c r="I32" s="116"/>
      <c r="Q32" s="245"/>
    </row>
    <row r="33" spans="1:17" s="105" customFormat="1" ht="22.5">
      <c r="A33" s="108"/>
      <c r="B33" s="26"/>
      <c r="C33" s="104"/>
      <c r="D33" s="109"/>
      <c r="E33" s="107" t="s">
        <v>327</v>
      </c>
      <c r="F33" s="573" t="s">
        <v>890</v>
      </c>
      <c r="G33" s="121"/>
      <c r="I33" s="116"/>
      <c r="Q33" s="245"/>
    </row>
    <row r="34" spans="1:17" s="105" customFormat="1" ht="3" customHeight="1">
      <c r="A34" s="108"/>
      <c r="B34" s="26"/>
      <c r="C34" s="104"/>
      <c r="D34" s="109"/>
      <c r="E34" s="107"/>
      <c r="F34" s="123"/>
      <c r="G34" s="121"/>
      <c r="I34" s="116"/>
      <c r="Q34" s="245"/>
    </row>
    <row r="35" spans="1:17" s="105" customFormat="1" ht="33.75">
      <c r="A35" s="108"/>
      <c r="B35" s="26"/>
      <c r="C35" s="104"/>
      <c r="D35" s="109"/>
      <c r="E35" s="107" t="s">
        <v>328</v>
      </c>
      <c r="F35" s="572" t="s">
        <v>18</v>
      </c>
      <c r="G35" s="121"/>
      <c r="I35" s="116"/>
      <c r="Q35" s="245"/>
    </row>
    <row r="36" spans="1:17" s="105" customFormat="1" ht="3" customHeight="1">
      <c r="A36" s="108"/>
      <c r="B36" s="26"/>
      <c r="C36" s="104"/>
      <c r="D36" s="109"/>
      <c r="E36" s="107"/>
      <c r="F36" s="123"/>
      <c r="G36" s="121"/>
      <c r="I36" s="116"/>
      <c r="Q36" s="245"/>
    </row>
    <row r="37" spans="1:17" s="105" customFormat="1" ht="22.5">
      <c r="A37" s="108"/>
      <c r="B37" s="26"/>
      <c r="C37" s="104"/>
      <c r="D37" s="109"/>
      <c r="E37" s="107" t="s">
        <v>329</v>
      </c>
      <c r="F37" s="572" t="s">
        <v>19</v>
      </c>
      <c r="G37" s="121"/>
      <c r="I37" s="116"/>
      <c r="Q37" s="245"/>
    </row>
    <row r="38" spans="1:17" s="105" customFormat="1" ht="33.75" hidden="1">
      <c r="A38" s="108"/>
      <c r="B38" s="26"/>
      <c r="C38" s="104"/>
      <c r="D38" s="109"/>
      <c r="E38" s="107" t="s">
        <v>561</v>
      </c>
      <c r="F38" s="537" t="s">
        <v>19</v>
      </c>
      <c r="G38" s="121"/>
      <c r="I38" s="116"/>
      <c r="Q38" s="245"/>
    </row>
    <row r="39" spans="1:17" s="105" customFormat="1" ht="9.75" customHeight="1">
      <c r="A39" s="108"/>
      <c r="B39" s="26"/>
      <c r="C39" s="104"/>
      <c r="D39" s="109"/>
      <c r="E39" s="107"/>
      <c r="F39" s="123"/>
      <c r="G39" s="121"/>
      <c r="I39" s="116"/>
      <c r="Q39" s="245"/>
    </row>
    <row r="40" spans="1:17" ht="19.5" customHeight="1">
      <c r="A40" s="30"/>
      <c r="B40" s="31"/>
      <c r="D40" s="56"/>
      <c r="E40" s="114" t="s">
        <v>101</v>
      </c>
      <c r="F40" s="67" t="s">
        <v>891</v>
      </c>
      <c r="G40" s="121"/>
    </row>
    <row r="41" spans="1:17" ht="19.5" customHeight="1">
      <c r="A41" s="30"/>
      <c r="B41" s="31"/>
      <c r="D41" s="56"/>
      <c r="E41" s="114" t="s">
        <v>108</v>
      </c>
      <c r="F41" s="67" t="s">
        <v>892</v>
      </c>
      <c r="G41" s="121"/>
    </row>
    <row r="42" spans="1:17" s="105" customFormat="1" ht="3" customHeight="1">
      <c r="A42" s="30"/>
      <c r="B42" s="31"/>
      <c r="C42" s="104"/>
      <c r="D42" s="56"/>
      <c r="E42" s="114"/>
      <c r="F42" s="114"/>
      <c r="G42" s="121"/>
      <c r="I42" s="116"/>
      <c r="Q42" s="245"/>
    </row>
    <row r="43" spans="1:17" s="105" customFormat="1" ht="19.5" customHeight="1">
      <c r="A43" s="27"/>
      <c r="B43" s="26"/>
      <c r="C43" s="104"/>
      <c r="E43" s="70"/>
      <c r="F43" s="121" t="s">
        <v>197</v>
      </c>
      <c r="G43" s="117"/>
      <c r="I43" s="116"/>
      <c r="Q43" s="245"/>
    </row>
    <row r="44" spans="1:17" ht="19.5" customHeight="1">
      <c r="E44" s="114" t="s">
        <v>21</v>
      </c>
      <c r="F44" s="67" t="s">
        <v>893</v>
      </c>
    </row>
    <row r="45" spans="1:17" ht="19.5" customHeight="1">
      <c r="E45" s="114" t="s">
        <v>22</v>
      </c>
      <c r="F45" s="67" t="s">
        <v>894</v>
      </c>
    </row>
    <row r="46" spans="1:17" ht="19.5" customHeight="1">
      <c r="E46" s="114" t="s">
        <v>28</v>
      </c>
      <c r="F46" s="67" t="s">
        <v>895</v>
      </c>
    </row>
    <row r="47" spans="1:17" ht="19.5" customHeight="1">
      <c r="E47" s="114" t="s">
        <v>23</v>
      </c>
      <c r="F47" s="67" t="s">
        <v>896</v>
      </c>
    </row>
    <row r="48" spans="1:17" ht="3" customHeight="1">
      <c r="E48" s="114"/>
      <c r="F48" s="56"/>
    </row>
    <row r="49" spans="5:6" ht="30" customHeight="1">
      <c r="E49" s="114"/>
      <c r="F49" s="56"/>
    </row>
    <row r="50" spans="5:6"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9">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47" hidden="1" customWidth="1"/>
    <col min="2" max="2" width="9.140625" style="33" hidden="1" customWidth="1"/>
    <col min="3" max="3" width="3.7109375" style="169" customWidth="1"/>
    <col min="4" max="4" width="6.28515625" style="33" customWidth="1"/>
    <col min="5" max="5" width="46.42578125" style="33" customWidth="1"/>
    <col min="6" max="6" width="3.7109375" style="33" customWidth="1"/>
    <col min="7" max="7" width="5.7109375" style="33" customWidth="1"/>
    <col min="8" max="8" width="41.42578125" style="33" bestFit="1" customWidth="1"/>
    <col min="9" max="9" width="3.7109375" style="33" customWidth="1"/>
    <col min="10" max="10" width="5.7109375" style="33" customWidth="1"/>
    <col min="11" max="11" width="32.5703125" style="33" customWidth="1"/>
    <col min="12" max="12" width="14.85546875" style="33" customWidth="1"/>
    <col min="13" max="13" width="13.140625" style="308" hidden="1" customWidth="1"/>
    <col min="14" max="16" width="9.140625" style="308" hidden="1" customWidth="1"/>
    <col min="17" max="17" width="25.7109375" style="309" hidden="1" customWidth="1"/>
    <col min="18" max="18" width="14.42578125" style="308" hidden="1" customWidth="1"/>
    <col min="19" max="22" width="9.140625" style="310"/>
    <col min="23" max="16384" width="9.140625" style="33"/>
  </cols>
  <sheetData>
    <row r="1" spans="1:256" s="473" customFormat="1" ht="16.5" hidden="1" customHeight="1">
      <c r="C1" s="570"/>
      <c r="H1" s="570"/>
      <c r="I1" s="570"/>
      <c r="J1" s="570"/>
      <c r="K1" s="570" t="s">
        <v>148</v>
      </c>
      <c r="L1" s="301" t="s">
        <v>139</v>
      </c>
      <c r="M1" s="302" t="s">
        <v>147</v>
      </c>
      <c r="N1" s="302"/>
      <c r="O1" s="302"/>
      <c r="P1" s="302"/>
      <c r="Q1" s="303"/>
      <c r="R1" s="302"/>
      <c r="S1" s="302"/>
      <c r="T1" s="302"/>
      <c r="U1" s="302"/>
      <c r="V1" s="302"/>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c r="IV1" s="301"/>
    </row>
    <row r="2" spans="1:256" s="307" customFormat="1" ht="16.5" hidden="1" customHeight="1">
      <c r="A2" s="304"/>
      <c r="B2" s="304"/>
      <c r="C2" s="305"/>
      <c r="D2" s="304"/>
      <c r="E2" s="304"/>
      <c r="F2" s="304"/>
      <c r="G2" s="304"/>
      <c r="H2" s="304"/>
      <c r="I2" s="304"/>
      <c r="J2" s="304"/>
      <c r="K2" s="304"/>
      <c r="L2" s="304"/>
      <c r="M2" s="302"/>
      <c r="N2" s="302"/>
      <c r="O2" s="302"/>
      <c r="P2" s="302"/>
      <c r="Q2" s="303"/>
      <c r="R2" s="302"/>
      <c r="S2" s="306"/>
      <c r="T2" s="306"/>
      <c r="U2" s="306"/>
      <c r="V2" s="306"/>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row>
    <row r="3" spans="1:256" s="170" customFormat="1" ht="3" customHeight="1">
      <c r="A3" s="47"/>
      <c r="B3" s="33"/>
      <c r="C3" s="54"/>
      <c r="D3" s="87"/>
      <c r="E3" s="87"/>
      <c r="F3" s="87"/>
      <c r="G3" s="87"/>
      <c r="H3" s="87"/>
      <c r="I3" s="87"/>
      <c r="J3" s="87"/>
      <c r="K3" s="87"/>
      <c r="L3" s="88"/>
      <c r="M3" s="308"/>
      <c r="N3" s="308"/>
      <c r="O3" s="308"/>
      <c r="P3" s="308"/>
      <c r="Q3" s="309"/>
      <c r="R3" s="308"/>
      <c r="S3" s="310"/>
      <c r="T3" s="310"/>
      <c r="U3" s="310"/>
      <c r="V3" s="310"/>
    </row>
    <row r="4" spans="1:256" s="170" customFormat="1" ht="22.5">
      <c r="A4" s="47"/>
      <c r="B4" s="33"/>
      <c r="C4" s="54"/>
      <c r="D4" s="625" t="s">
        <v>330</v>
      </c>
      <c r="E4" s="626"/>
      <c r="F4" s="626"/>
      <c r="G4" s="626"/>
      <c r="H4" s="627"/>
      <c r="I4" s="311"/>
      <c r="M4" s="308"/>
      <c r="N4" s="308"/>
      <c r="O4" s="308"/>
      <c r="P4" s="308"/>
      <c r="Q4" s="309"/>
      <c r="R4" s="308"/>
      <c r="S4" s="310"/>
      <c r="T4" s="310"/>
      <c r="U4" s="310"/>
      <c r="V4" s="310"/>
    </row>
    <row r="5" spans="1:256" s="170" customFormat="1" ht="3" hidden="1" customHeight="1">
      <c r="A5" s="47"/>
      <c r="B5" s="33"/>
      <c r="C5" s="54"/>
      <c r="D5" s="87"/>
      <c r="E5" s="87"/>
      <c r="F5" s="87"/>
      <c r="G5" s="87"/>
      <c r="H5" s="36"/>
      <c r="I5" s="36"/>
      <c r="J5" s="36"/>
      <c r="K5" s="36"/>
      <c r="L5" s="35"/>
      <c r="M5" s="308"/>
      <c r="N5" s="308"/>
      <c r="O5" s="308"/>
      <c r="P5" s="308"/>
      <c r="Q5" s="309"/>
      <c r="R5" s="308"/>
      <c r="S5" s="310"/>
      <c r="T5" s="310"/>
      <c r="U5" s="310"/>
      <c r="V5" s="310"/>
    </row>
    <row r="6" spans="1:256" s="170" customFormat="1" ht="20.100000000000001" hidden="1" customHeight="1">
      <c r="A6" s="182"/>
      <c r="B6" s="182"/>
      <c r="C6" s="54"/>
      <c r="D6" s="628"/>
      <c r="E6" s="628"/>
      <c r="F6" s="629" t="s">
        <v>18</v>
      </c>
      <c r="G6" s="629"/>
      <c r="H6" s="36"/>
      <c r="I6" s="36"/>
      <c r="J6" s="171"/>
      <c r="K6" s="172"/>
      <c r="L6" s="172"/>
      <c r="M6" s="308"/>
      <c r="N6" s="308"/>
      <c r="O6" s="308"/>
      <c r="P6" s="308"/>
      <c r="Q6" s="309"/>
      <c r="R6" s="308"/>
      <c r="S6" s="310"/>
      <c r="T6" s="310"/>
      <c r="U6" s="310"/>
      <c r="V6" s="310"/>
    </row>
    <row r="7" spans="1:256" ht="45.75" customHeight="1">
      <c r="E7" s="608"/>
      <c r="F7" s="608"/>
      <c r="G7" s="608"/>
      <c r="H7" s="608"/>
      <c r="I7" s="608"/>
      <c r="J7" s="608"/>
      <c r="K7" s="608"/>
      <c r="L7" s="608"/>
    </row>
    <row r="8" spans="1:256" s="170" customFormat="1">
      <c r="A8" s="47"/>
      <c r="B8" s="33"/>
      <c r="C8" s="54"/>
      <c r="D8" s="614" t="s">
        <v>331</v>
      </c>
      <c r="E8" s="614"/>
      <c r="F8" s="614" t="s">
        <v>137</v>
      </c>
      <c r="G8" s="614"/>
      <c r="H8" s="614"/>
      <c r="I8" s="630" t="s">
        <v>138</v>
      </c>
      <c r="J8" s="630"/>
      <c r="K8" s="630"/>
      <c r="L8" s="630"/>
      <c r="M8" s="308"/>
      <c r="N8" s="308"/>
      <c r="O8" s="308"/>
      <c r="P8" s="308"/>
      <c r="Q8" s="309"/>
      <c r="R8" s="308"/>
      <c r="S8" s="310"/>
      <c r="T8" s="310"/>
      <c r="U8" s="310"/>
      <c r="V8" s="310"/>
    </row>
    <row r="9" spans="1:256" s="170" customFormat="1" ht="20.25" customHeight="1">
      <c r="A9" s="47"/>
      <c r="B9" s="33"/>
      <c r="C9" s="54"/>
      <c r="D9" s="563" t="s">
        <v>25</v>
      </c>
      <c r="E9" s="563" t="s">
        <v>145</v>
      </c>
      <c r="F9" s="621" t="s">
        <v>25</v>
      </c>
      <c r="G9" s="622"/>
      <c r="H9" s="186" t="s">
        <v>145</v>
      </c>
      <c r="I9" s="623" t="s">
        <v>25</v>
      </c>
      <c r="J9" s="623"/>
      <c r="K9" s="186" t="s">
        <v>145</v>
      </c>
      <c r="L9" s="186" t="s">
        <v>139</v>
      </c>
      <c r="M9" s="347"/>
      <c r="N9" s="347"/>
      <c r="O9" s="347"/>
      <c r="P9" s="347"/>
      <c r="Q9" s="348"/>
      <c r="R9" s="347"/>
      <c r="S9" s="310"/>
      <c r="T9" s="310"/>
      <c r="U9" s="310"/>
      <c r="V9" s="310"/>
    </row>
    <row r="10" spans="1:256" ht="12" customHeight="1">
      <c r="C10" s="86"/>
      <c r="D10" s="564" t="s">
        <v>26</v>
      </c>
      <c r="E10" s="564" t="s">
        <v>0</v>
      </c>
      <c r="F10" s="624" t="s">
        <v>1</v>
      </c>
      <c r="G10" s="624"/>
      <c r="H10" s="564" t="s">
        <v>2</v>
      </c>
      <c r="I10" s="624" t="s">
        <v>12</v>
      </c>
      <c r="J10" s="624"/>
      <c r="K10" s="564" t="s">
        <v>13</v>
      </c>
      <c r="L10" s="564" t="s">
        <v>31</v>
      </c>
      <c r="M10" s="347"/>
      <c r="N10" s="347"/>
      <c r="O10" s="347"/>
      <c r="P10" s="347"/>
      <c r="Q10" s="348"/>
      <c r="R10" s="347"/>
      <c r="S10" s="312"/>
      <c r="T10" s="312"/>
      <c r="U10" s="312"/>
      <c r="V10" s="312"/>
    </row>
    <row r="11" spans="1:256" s="170" customFormat="1" hidden="1">
      <c r="A11" s="33"/>
      <c r="B11" s="33"/>
      <c r="C11" s="54"/>
      <c r="D11" s="209">
        <v>0</v>
      </c>
      <c r="E11" s="210"/>
      <c r="F11" s="205" t="s">
        <v>141</v>
      </c>
      <c r="G11" s="205"/>
      <c r="H11" s="211"/>
      <c r="I11" s="207" t="s">
        <v>141</v>
      </c>
      <c r="J11" s="205"/>
      <c r="K11" s="211"/>
      <c r="L11" s="212"/>
      <c r="M11" s="349" t="s">
        <v>238</v>
      </c>
      <c r="N11" s="347"/>
      <c r="O11" s="347"/>
      <c r="P11" s="347" t="s">
        <v>239</v>
      </c>
      <c r="Q11" s="348" t="s">
        <v>240</v>
      </c>
      <c r="R11" s="347" t="s">
        <v>241</v>
      </c>
      <c r="S11" s="310"/>
      <c r="T11" s="310"/>
      <c r="U11" s="310"/>
      <c r="V11" s="310"/>
    </row>
    <row r="12" spans="1:256" s="81" customFormat="1" ht="15.75" hidden="1" customHeight="1">
      <c r="A12" s="51"/>
      <c r="B12" s="468" t="s">
        <v>146</v>
      </c>
      <c r="C12" s="612"/>
      <c r="D12" s="614">
        <v>1</v>
      </c>
      <c r="E12" s="615" t="s">
        <v>1423</v>
      </c>
      <c r="F12" s="317" t="s">
        <v>141</v>
      </c>
      <c r="G12" s="494">
        <v>0</v>
      </c>
      <c r="H12" s="318"/>
      <c r="I12" s="187" t="s">
        <v>141</v>
      </c>
      <c r="J12" s="319" t="s">
        <v>242</v>
      </c>
      <c r="K12" s="213"/>
      <c r="L12" s="234"/>
      <c r="M12" s="308" t="e">
        <f ca="1">mergeValue(H12)</f>
        <v>#NAME?</v>
      </c>
      <c r="N12" s="473"/>
      <c r="O12" s="473"/>
      <c r="P12" s="308" t="str">
        <f t="array" ref="P12">IF(ISERROR(MATCH(MID(Q12,1,250),MID(note_ter,1,250),0)),"n","y")</f>
        <v>n</v>
      </c>
      <c r="Q12" s="473" t="s">
        <v>1423</v>
      </c>
      <c r="R12" s="308" t="str">
        <f>K12&amp;"("&amp;L12&amp;")"</f>
        <v>()</v>
      </c>
      <c r="S12" s="468"/>
      <c r="T12" s="468"/>
      <c r="U12" s="248"/>
      <c r="V12" s="468"/>
      <c r="W12" s="468"/>
      <c r="X12" s="468"/>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c r="A13" s="51"/>
      <c r="B13" s="468" t="s">
        <v>146</v>
      </c>
      <c r="C13" s="612"/>
      <c r="D13" s="614"/>
      <c r="E13" s="616"/>
      <c r="F13" s="618" t="s">
        <v>141</v>
      </c>
      <c r="G13" s="614">
        <v>1</v>
      </c>
      <c r="H13" s="609" t="s">
        <v>1367</v>
      </c>
      <c r="I13" s="187" t="s">
        <v>141</v>
      </c>
      <c r="J13" s="319" t="s">
        <v>242</v>
      </c>
      <c r="K13" s="213"/>
      <c r="L13" s="234"/>
      <c r="M13" s="308" t="e">
        <f ca="1">mergeValue(H13)</f>
        <v>#NAME?</v>
      </c>
      <c r="N13" s="473"/>
      <c r="O13" s="473"/>
      <c r="P13" s="473"/>
      <c r="Q13" s="473"/>
      <c r="R13" s="308" t="str">
        <f>K13&amp;"("&amp;L13&amp;")"</f>
        <v>()</v>
      </c>
      <c r="S13" s="468"/>
      <c r="T13" s="468"/>
      <c r="U13" s="248"/>
      <c r="V13" s="468"/>
      <c r="W13" s="468"/>
      <c r="X13" s="468"/>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c r="A14" s="51"/>
      <c r="B14" s="468" t="s">
        <v>146</v>
      </c>
      <c r="C14" s="612"/>
      <c r="D14" s="614"/>
      <c r="E14" s="616"/>
      <c r="F14" s="619"/>
      <c r="G14" s="614"/>
      <c r="H14" s="610"/>
      <c r="I14" s="574" t="s">
        <v>141</v>
      </c>
      <c r="J14" s="494">
        <v>1</v>
      </c>
      <c r="K14" s="322" t="s">
        <v>1380</v>
      </c>
      <c r="L14" s="192" t="s">
        <v>1381</v>
      </c>
      <c r="M14" s="308" t="e">
        <f ca="1">mergeValue(H14)</f>
        <v>#NAME?</v>
      </c>
      <c r="N14" s="473"/>
      <c r="O14" s="473"/>
      <c r="P14" s="473"/>
      <c r="Q14" s="473"/>
      <c r="R14" s="308" t="str">
        <f>K14&amp;" ("&amp;L14&amp;")"</f>
        <v>Нарышкино городское поселение (54655151)</v>
      </c>
      <c r="S14" s="468"/>
      <c r="T14" s="468"/>
      <c r="U14" s="248"/>
      <c r="V14" s="468"/>
      <c r="W14" s="468"/>
      <c r="X14" s="468"/>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c r="A15" s="51"/>
      <c r="B15" s="51"/>
      <c r="C15" s="612"/>
      <c r="D15" s="614"/>
      <c r="E15" s="616"/>
      <c r="F15" s="620"/>
      <c r="G15" s="614"/>
      <c r="H15" s="611"/>
      <c r="I15" s="197" t="s">
        <v>141</v>
      </c>
      <c r="J15" s="197"/>
      <c r="K15" s="213" t="s">
        <v>141</v>
      </c>
      <c r="L15" s="234"/>
      <c r="M15" s="473"/>
      <c r="N15" s="473"/>
      <c r="O15" s="473"/>
      <c r="P15" s="473"/>
      <c r="Q15" s="308"/>
      <c r="R15" s="473"/>
      <c r="S15" s="468"/>
      <c r="T15" s="468"/>
      <c r="U15" s="248"/>
      <c r="V15" s="468"/>
      <c r="W15" s="468"/>
      <c r="X15" s="468"/>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c r="A16" s="51"/>
      <c r="B16" s="51"/>
      <c r="C16" s="613"/>
      <c r="D16" s="614"/>
      <c r="E16" s="617"/>
      <c r="F16" s="187" t="s">
        <v>141</v>
      </c>
      <c r="G16" s="197" t="s">
        <v>141</v>
      </c>
      <c r="H16" s="213" t="s">
        <v>141</v>
      </c>
      <c r="I16" s="197" t="s">
        <v>141</v>
      </c>
      <c r="J16" s="197"/>
      <c r="K16" s="233"/>
      <c r="L16" s="234"/>
      <c r="M16" s="473"/>
      <c r="N16" s="473"/>
      <c r="O16" s="473"/>
      <c r="P16" s="473"/>
      <c r="Q16" s="308"/>
      <c r="R16" s="473"/>
      <c r="S16" s="468"/>
      <c r="T16" s="468"/>
      <c r="U16" s="248"/>
      <c r="V16" s="468"/>
      <c r="W16" s="468"/>
      <c r="X16" s="468"/>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c r="A17" s="33"/>
      <c r="B17" s="33" t="s">
        <v>159</v>
      </c>
      <c r="C17" s="54"/>
      <c r="D17" s="187"/>
      <c r="E17" s="193" t="s">
        <v>141</v>
      </c>
      <c r="F17" s="189" t="s">
        <v>141</v>
      </c>
      <c r="G17" s="189"/>
      <c r="H17" s="189"/>
      <c r="I17" s="189" t="s">
        <v>141</v>
      </c>
      <c r="J17" s="189"/>
      <c r="K17" s="189"/>
      <c r="L17" s="190"/>
      <c r="M17" s="349"/>
      <c r="N17" s="347"/>
      <c r="O17" s="347"/>
      <c r="P17" s="347"/>
      <c r="Q17" s="348" t="s">
        <v>332</v>
      </c>
      <c r="R17" s="347"/>
      <c r="S17" s="310"/>
      <c r="T17" s="310"/>
      <c r="U17" s="310"/>
      <c r="V17" s="310"/>
    </row>
    <row r="18" spans="1:22" s="170" customFormat="1" ht="21" customHeight="1">
      <c r="A18" s="47"/>
      <c r="B18" s="33"/>
      <c r="C18" s="169"/>
      <c r="D18" s="313"/>
      <c r="E18" s="313"/>
      <c r="F18" s="313"/>
      <c r="G18" s="313"/>
      <c r="H18" s="313"/>
      <c r="I18" s="313"/>
      <c r="J18" s="313"/>
      <c r="K18" s="313"/>
      <c r="L18" s="313"/>
      <c r="M18" s="347"/>
      <c r="N18" s="347"/>
      <c r="O18" s="347"/>
      <c r="P18" s="347"/>
      <c r="Q18" s="348"/>
      <c r="R18" s="347"/>
      <c r="S18" s="310"/>
      <c r="T18" s="310"/>
      <c r="U18" s="310"/>
      <c r="V18" s="310"/>
    </row>
    <row r="19" spans="1:22" s="170" customFormat="1">
      <c r="A19" s="47"/>
      <c r="B19" s="33"/>
      <c r="C19" s="169"/>
      <c r="D19" s="33"/>
      <c r="E19" s="33"/>
      <c r="F19" s="33"/>
      <c r="G19" s="33"/>
      <c r="H19" s="33"/>
      <c r="I19" s="33"/>
      <c r="J19" s="33"/>
      <c r="K19" s="33"/>
      <c r="L19" s="33"/>
      <c r="M19" s="308"/>
      <c r="N19" s="308"/>
      <c r="O19" s="308"/>
      <c r="P19" s="308"/>
      <c r="Q19" s="309"/>
      <c r="R19" s="308"/>
      <c r="S19" s="310"/>
      <c r="T19" s="310"/>
      <c r="U19" s="310"/>
      <c r="V19" s="310"/>
    </row>
    <row r="20" spans="1:22" s="170" customFormat="1" ht="0.75" customHeight="1">
      <c r="A20" s="47"/>
      <c r="B20" s="33"/>
      <c r="C20" s="169"/>
      <c r="D20" s="33"/>
      <c r="E20" s="33"/>
      <c r="F20" s="33"/>
      <c r="G20" s="33"/>
      <c r="H20" s="33"/>
      <c r="I20" s="33"/>
      <c r="J20" s="33"/>
      <c r="K20" s="33"/>
      <c r="L20" s="33"/>
      <c r="M20" s="308"/>
      <c r="N20" s="308"/>
      <c r="O20" s="308"/>
      <c r="P20" s="308"/>
      <c r="Q20" s="309"/>
      <c r="R20" s="308"/>
      <c r="S20" s="310"/>
      <c r="T20" s="310"/>
      <c r="U20" s="310"/>
      <c r="V20" s="310"/>
    </row>
    <row r="21" spans="1:22" s="174" customFormat="1" ht="10.5">
      <c r="A21" s="173"/>
      <c r="C21" s="175"/>
      <c r="D21" s="183"/>
      <c r="E21" s="183"/>
      <c r="M21" s="308"/>
      <c r="N21" s="308"/>
      <c r="O21" s="308"/>
      <c r="P21" s="308"/>
      <c r="Q21" s="309"/>
      <c r="R21" s="308"/>
      <c r="S21" s="310"/>
      <c r="T21" s="310"/>
      <c r="U21" s="310"/>
      <c r="V21" s="310"/>
    </row>
    <row r="22" spans="1:22" s="174" customFormat="1" ht="10.5">
      <c r="A22" s="173"/>
      <c r="C22" s="175"/>
      <c r="D22" s="183"/>
      <c r="E22" s="183"/>
      <c r="M22" s="308"/>
      <c r="N22" s="308"/>
      <c r="O22" s="308"/>
      <c r="P22" s="308"/>
      <c r="Q22" s="309"/>
      <c r="R22" s="308"/>
      <c r="S22" s="310"/>
      <c r="T22" s="310"/>
      <c r="U22" s="310"/>
      <c r="V22" s="310"/>
    </row>
  </sheetData>
  <sheetProtection password="FA9C" sheet="1" objects="1" scenarios="1" formatColumns="0" formatRows="0"/>
  <mergeCells count="17">
    <mergeCell ref="D4:H4"/>
    <mergeCell ref="D6:E6"/>
    <mergeCell ref="F6:G6"/>
    <mergeCell ref="D8:E8"/>
    <mergeCell ref="F8:H8"/>
    <mergeCell ref="E7:L7"/>
    <mergeCell ref="H13:H15"/>
    <mergeCell ref="C12:C16"/>
    <mergeCell ref="D12:D16"/>
    <mergeCell ref="E12:E16"/>
    <mergeCell ref="F13:F15"/>
    <mergeCell ref="G13:G15"/>
    <mergeCell ref="F9:G9"/>
    <mergeCell ref="I9:J9"/>
    <mergeCell ref="F10:G10"/>
    <mergeCell ref="I10:J10"/>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sheetPr codeName="List07"/>
  <dimension ref="A1:AL33"/>
  <sheetViews>
    <sheetView showGridLines="0" topLeftCell="C3" zoomScaleNormal="100" workbookViewId="0">
      <selection activeCell="E22" sqref="E22:E24"/>
    </sheetView>
  </sheetViews>
  <sheetFormatPr defaultRowHeight="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row r="2" spans="1:38" hidden="1"/>
    <row r="3" spans="1:38" ht="10.5" customHeight="1"/>
    <row r="4" spans="1:38" ht="27" customHeight="1">
      <c r="A4" s="221"/>
      <c r="B4" s="221"/>
      <c r="D4" s="6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v>
      </c>
      <c r="E4" s="637"/>
      <c r="F4" s="637"/>
      <c r="G4" s="637"/>
      <c r="H4" s="637"/>
      <c r="I4" s="638"/>
      <c r="J4" s="220"/>
      <c r="K4" s="220"/>
      <c r="L4" s="220"/>
      <c r="M4" s="220"/>
    </row>
    <row r="5" spans="1:38" s="223" customFormat="1" ht="15.75">
      <c r="A5" s="221"/>
      <c r="B5" s="221"/>
      <c r="C5" s="221"/>
      <c r="D5" s="639" t="str">
        <f>IF(org=0,"Не определено",org)</f>
        <v>ООО "Жилводсервис" Урицкого района</v>
      </c>
      <c r="E5" s="640"/>
      <c r="F5" s="640"/>
      <c r="G5" s="640"/>
      <c r="H5" s="640"/>
      <c r="I5" s="641"/>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c r="A6" s="642"/>
      <c r="B6" s="642"/>
      <c r="C6" s="642"/>
      <c r="D6" s="642"/>
      <c r="E6" s="642"/>
      <c r="F6" s="642"/>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c r="A7" s="642"/>
      <c r="B7" s="642"/>
      <c r="C7" s="642"/>
      <c r="D7" s="642"/>
      <c r="E7" s="642"/>
      <c r="F7" s="642"/>
    </row>
    <row r="8" spans="1:38" ht="0.2" customHeight="1">
      <c r="B8" s="633"/>
      <c r="C8" s="633"/>
      <c r="D8" s="633"/>
      <c r="E8" s="631"/>
      <c r="F8" s="631"/>
    </row>
    <row r="9" spans="1:38" ht="0.2" customHeight="1">
      <c r="B9" s="633"/>
      <c r="C9" s="633"/>
      <c r="D9" s="633"/>
      <c r="E9" s="631"/>
      <c r="F9" s="631"/>
    </row>
    <row r="10" spans="1:38" ht="0.2" customHeight="1">
      <c r="B10" s="633"/>
      <c r="C10" s="633"/>
      <c r="D10" s="633"/>
      <c r="E10" s="631"/>
      <c r="F10" s="631"/>
    </row>
    <row r="11" spans="1:38" ht="6" hidden="1" customHeight="1">
      <c r="B11" s="633"/>
      <c r="C11" s="633"/>
      <c r="D11" s="633"/>
      <c r="E11" s="631"/>
      <c r="F11" s="631"/>
    </row>
    <row r="12" spans="1:38" ht="20.25" hidden="1" customHeight="1">
      <c r="A12" s="177"/>
      <c r="B12" s="633"/>
      <c r="C12" s="633"/>
      <c r="D12" s="633"/>
      <c r="E12" s="565"/>
      <c r="F12" s="177"/>
      <c r="G12" s="565"/>
      <c r="H12" s="565"/>
      <c r="I12" s="177"/>
      <c r="J12" s="177"/>
      <c r="K12" s="565"/>
    </row>
    <row r="13" spans="1:38" ht="51" customHeight="1">
      <c r="B13" s="633"/>
      <c r="C13" s="633"/>
      <c r="D13" s="633"/>
      <c r="E13" s="565"/>
      <c r="F13" s="567"/>
      <c r="G13" s="177"/>
      <c r="H13" s="177"/>
      <c r="I13" s="177"/>
      <c r="J13" s="177"/>
      <c r="K13" s="565"/>
    </row>
    <row r="14" spans="1:38" s="375" customFormat="1" ht="132.75" hidden="1" customHeight="1">
      <c r="B14" s="632"/>
      <c r="C14" s="632"/>
      <c r="D14" s="632"/>
      <c r="E14" s="376"/>
      <c r="F14" s="377"/>
      <c r="G14" s="377"/>
      <c r="H14" s="377"/>
      <c r="I14" s="377"/>
      <c r="J14" s="377"/>
      <c r="K14" s="378"/>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row>
    <row r="15" spans="1:38" ht="3" customHeight="1"/>
    <row r="16" spans="1:38" ht="0.2" customHeight="1"/>
    <row r="17" spans="1:38" s="223" customFormat="1" ht="0.2" customHeight="1">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c r="A18" s="634"/>
      <c r="B18" s="177"/>
      <c r="C18" s="177"/>
      <c r="D18" s="635" t="s">
        <v>113</v>
      </c>
      <c r="E18" s="635"/>
      <c r="F18" s="649" t="s">
        <v>194</v>
      </c>
      <c r="G18" s="649"/>
      <c r="H18" s="649"/>
      <c r="I18" s="649"/>
      <c r="J18" s="649" t="s">
        <v>319</v>
      </c>
      <c r="K18" s="649"/>
      <c r="L18" s="649"/>
      <c r="M18" s="649"/>
    </row>
    <row r="19" spans="1:38" ht="23.25" customHeight="1">
      <c r="A19" s="634"/>
      <c r="B19" s="178"/>
      <c r="C19" s="179"/>
      <c r="D19" s="566" t="s">
        <v>25</v>
      </c>
      <c r="E19" s="566" t="s">
        <v>145</v>
      </c>
      <c r="F19" s="566" t="s">
        <v>140</v>
      </c>
      <c r="G19" s="656" t="s">
        <v>25</v>
      </c>
      <c r="H19" s="657"/>
      <c r="I19" s="566" t="s">
        <v>145</v>
      </c>
      <c r="J19" s="566" t="s">
        <v>140</v>
      </c>
      <c r="K19" s="656" t="s">
        <v>25</v>
      </c>
      <c r="L19" s="657"/>
      <c r="M19" s="566" t="s">
        <v>145</v>
      </c>
    </row>
    <row r="20" spans="1:38" s="181" customFormat="1" ht="14.25" customHeight="1">
      <c r="A20" s="89"/>
      <c r="B20" s="89"/>
      <c r="C20" s="89"/>
      <c r="D20" s="195" t="s">
        <v>26</v>
      </c>
      <c r="E20" s="195" t="s">
        <v>0</v>
      </c>
      <c r="F20" s="195" t="s">
        <v>1</v>
      </c>
      <c r="G20" s="654" t="s">
        <v>2</v>
      </c>
      <c r="H20" s="655"/>
      <c r="I20" s="195" t="s">
        <v>12</v>
      </c>
      <c r="J20" s="195" t="s">
        <v>13</v>
      </c>
      <c r="K20" s="654" t="s">
        <v>31</v>
      </c>
      <c r="L20" s="655"/>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c r="A21" s="227"/>
      <c r="B21" s="180"/>
      <c r="C21" s="180"/>
      <c r="D21" s="204"/>
      <c r="E21" s="205"/>
      <c r="F21" s="206"/>
      <c r="G21" s="205"/>
      <c r="H21" s="205"/>
      <c r="I21" s="206"/>
      <c r="J21" s="206"/>
      <c r="K21" s="207"/>
      <c r="L21" s="205"/>
      <c r="M21" s="208"/>
    </row>
    <row r="22" spans="1:38" ht="45" customHeight="1">
      <c r="A22" s="71"/>
      <c r="B22" s="71"/>
      <c r="C22" s="54"/>
      <c r="D22" s="648" t="s">
        <v>26</v>
      </c>
      <c r="E22" s="643" t="s">
        <v>646</v>
      </c>
      <c r="F22" s="646" t="s">
        <v>19</v>
      </c>
      <c r="G22" s="650"/>
      <c r="H22" s="614">
        <v>1</v>
      </c>
      <c r="I22" s="652"/>
      <c r="J22" s="646" t="s">
        <v>19</v>
      </c>
      <c r="K22" s="201" t="s">
        <v>141</v>
      </c>
      <c r="L22" s="196" t="s">
        <v>26</v>
      </c>
      <c r="M22" s="217" t="s">
        <v>141</v>
      </c>
      <c r="X22" s="220">
        <v>4189714</v>
      </c>
      <c r="Y22" s="220" t="s">
        <v>142</v>
      </c>
      <c r="Z22" s="220">
        <v>1705000</v>
      </c>
    </row>
    <row r="23" spans="1:38" ht="15" hidden="1" customHeight="1">
      <c r="A23" s="71"/>
      <c r="B23" s="71"/>
      <c r="C23" s="86"/>
      <c r="D23" s="648"/>
      <c r="E23" s="644"/>
      <c r="F23" s="647"/>
      <c r="G23" s="651"/>
      <c r="H23" s="614"/>
      <c r="I23" s="653"/>
      <c r="J23" s="647"/>
      <c r="K23" s="187" t="s">
        <v>141</v>
      </c>
      <c r="L23" s="197"/>
      <c r="M23" s="216" t="s">
        <v>141</v>
      </c>
    </row>
    <row r="24" spans="1:38" ht="15" hidden="1" customHeight="1">
      <c r="A24" s="71"/>
      <c r="B24" s="71"/>
      <c r="C24" s="86"/>
      <c r="D24" s="648"/>
      <c r="E24" s="645"/>
      <c r="F24" s="647"/>
      <c r="G24" s="187"/>
      <c r="H24" s="197"/>
      <c r="I24" s="193" t="s">
        <v>141</v>
      </c>
      <c r="J24" s="197"/>
      <c r="K24" s="197" t="s">
        <v>141</v>
      </c>
      <c r="L24" s="197"/>
      <c r="M24" s="198"/>
    </row>
    <row r="25" spans="1:38" ht="15" hidden="1" customHeight="1">
      <c r="A25" s="228"/>
      <c r="B25" s="199"/>
      <c r="C25" s="629"/>
      <c r="D25" s="187"/>
      <c r="E25" s="188" t="s">
        <v>141</v>
      </c>
      <c r="F25" s="197"/>
      <c r="G25" s="197"/>
      <c r="H25" s="197"/>
      <c r="I25" s="197"/>
      <c r="J25" s="197"/>
      <c r="K25" s="197" t="s">
        <v>141</v>
      </c>
      <c r="L25" s="197"/>
      <c r="M25" s="198"/>
    </row>
    <row r="26" spans="1:38" ht="15" customHeight="1">
      <c r="C26" s="629"/>
      <c r="D26" s="232"/>
      <c r="E26" s="232"/>
      <c r="F26" s="232"/>
      <c r="G26" s="232"/>
      <c r="H26" s="232"/>
      <c r="I26" s="232"/>
      <c r="J26" s="232"/>
      <c r="K26" s="232" t="s">
        <v>141</v>
      </c>
      <c r="L26" s="232"/>
      <c r="M26" s="232"/>
    </row>
    <row r="27" spans="1:38" ht="37.5" customHeight="1"/>
    <row r="33" spans="12:12">
      <c r="L33" s="575"/>
    </row>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sheetPr codeName="List02">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c r="C1" s="235"/>
      <c r="G1" s="191">
        <v>4</v>
      </c>
      <c r="R1" s="248"/>
    </row>
    <row r="2" spans="1:21" s="191" customFormat="1" ht="15" hidden="1" customHeight="1">
      <c r="C2" s="235"/>
      <c r="R2" s="248"/>
    </row>
    <row r="3" spans="1:21" s="191" customFormat="1" ht="15" hidden="1" customHeight="1">
      <c r="C3" s="235"/>
      <c r="R3" s="248"/>
    </row>
    <row r="4" spans="1:21" ht="11.25" customHeight="1">
      <c r="C4" s="86"/>
      <c r="D4" s="87"/>
      <c r="E4" s="87"/>
      <c r="F4" s="87"/>
      <c r="G4" s="87"/>
    </row>
    <row r="5" spans="1:21">
      <c r="C5" s="86"/>
      <c r="D5" s="659" t="s">
        <v>244</v>
      </c>
      <c r="E5" s="659"/>
      <c r="F5" s="659"/>
      <c r="G5" s="659"/>
      <c r="H5" s="237"/>
    </row>
    <row r="6" spans="1:21" ht="15" customHeight="1">
      <c r="C6" s="86"/>
      <c r="D6" s="660" t="str">
        <f>IF(org=0,"Не определено",org)</f>
        <v>ООО "Жилводсервис" Урицкого района</v>
      </c>
      <c r="E6" s="660"/>
      <c r="F6" s="660"/>
      <c r="G6" s="660"/>
      <c r="H6" s="237"/>
    </row>
    <row r="7" spans="1:21" s="125" customFormat="1">
      <c r="D7" s="350"/>
      <c r="E7" s="316"/>
      <c r="F7" s="316"/>
      <c r="G7" s="316"/>
      <c r="U7" s="254"/>
    </row>
    <row r="8" spans="1:21" s="71" customFormat="1">
      <c r="C8" s="134">
        <v>22</v>
      </c>
      <c r="D8" s="661" t="s">
        <v>236</v>
      </c>
      <c r="E8" s="662"/>
      <c r="F8" s="662"/>
      <c r="G8" s="663"/>
      <c r="U8" s="259"/>
    </row>
    <row r="9" spans="1:21" ht="11.25" customHeight="1">
      <c r="D9" s="664" t="s">
        <v>225</v>
      </c>
      <c r="E9" s="664"/>
      <c r="F9" s="664"/>
      <c r="G9" s="665" t="s">
        <v>226</v>
      </c>
      <c r="H9" s="468"/>
    </row>
    <row r="10" spans="1:21" ht="11.25" customHeight="1">
      <c r="A10" s="47" t="s">
        <v>465</v>
      </c>
      <c r="D10" s="327" t="s">
        <v>25</v>
      </c>
      <c r="E10" s="328"/>
      <c r="F10" s="329" t="s">
        <v>215</v>
      </c>
      <c r="G10" s="666"/>
      <c r="H10" s="468"/>
    </row>
    <row r="11" spans="1:21" ht="12" customHeight="1">
      <c r="D11" s="346" t="s">
        <v>26</v>
      </c>
      <c r="E11" s="330">
        <v>2</v>
      </c>
      <c r="F11" s="331">
        <v>3</v>
      </c>
      <c r="G11" s="332">
        <v>4</v>
      </c>
      <c r="H11" s="468"/>
    </row>
    <row r="12" spans="1:21">
      <c r="D12" s="470">
        <v>1</v>
      </c>
      <c r="E12" s="334" t="s">
        <v>245</v>
      </c>
      <c r="F12" s="353" t="str">
        <f>IF(form_up_date="","",form_up_date)</f>
        <v>11.04.2019</v>
      </c>
      <c r="G12" s="355" t="s">
        <v>246</v>
      </c>
      <c r="H12" s="468"/>
    </row>
    <row r="13" spans="1:21" ht="45">
      <c r="D13" s="470" t="s">
        <v>257</v>
      </c>
      <c r="E13" s="334" t="s">
        <v>247</v>
      </c>
      <c r="F13" s="353" t="s">
        <v>1425</v>
      </c>
      <c r="G13" s="335" t="s">
        <v>318</v>
      </c>
      <c r="H13" s="468"/>
    </row>
    <row r="14" spans="1:21" ht="22.5">
      <c r="D14" s="470" t="s">
        <v>258</v>
      </c>
      <c r="E14" s="334" t="s">
        <v>248</v>
      </c>
      <c r="F14" s="353" t="s">
        <v>646</v>
      </c>
      <c r="G14" s="355" t="s">
        <v>249</v>
      </c>
      <c r="H14" s="468"/>
    </row>
    <row r="15" spans="1:21" ht="22.5">
      <c r="D15" s="470" t="s">
        <v>259</v>
      </c>
      <c r="E15" s="334" t="s">
        <v>250</v>
      </c>
      <c r="F15" s="354" t="s">
        <v>251</v>
      </c>
      <c r="G15" s="335"/>
      <c r="H15" s="468"/>
    </row>
    <row r="16" spans="1:21">
      <c r="D16" s="333" t="str">
        <f>D15&amp;".1"</f>
        <v>4.1.1</v>
      </c>
      <c r="E16" s="336" t="s">
        <v>3</v>
      </c>
      <c r="F16" s="353" t="str">
        <f>IF(region_name="","",region_name)</f>
        <v>Орловская область</v>
      </c>
      <c r="G16" s="355" t="s">
        <v>252</v>
      </c>
      <c r="H16" s="468"/>
    </row>
    <row r="17" spans="4:8" ht="22.5">
      <c r="D17" s="470" t="s">
        <v>260</v>
      </c>
      <c r="E17" s="337" t="s">
        <v>253</v>
      </c>
      <c r="F17" s="353" t="s">
        <v>1367</v>
      </c>
      <c r="G17" s="356" t="s">
        <v>254</v>
      </c>
      <c r="H17" s="468"/>
    </row>
    <row r="18" spans="4:8" ht="56.25">
      <c r="D18" s="470" t="s">
        <v>261</v>
      </c>
      <c r="E18" s="338" t="s">
        <v>255</v>
      </c>
      <c r="F18" s="353" t="s">
        <v>1426</v>
      </c>
      <c r="G18" s="345" t="s">
        <v>317</v>
      </c>
      <c r="H18" s="468"/>
    </row>
    <row r="19" spans="4:8">
      <c r="D19" s="339"/>
      <c r="E19" s="340"/>
      <c r="F19" s="341"/>
      <c r="G19" s="342"/>
    </row>
    <row r="20" spans="4:8">
      <c r="D20" s="343"/>
      <c r="E20" s="658" t="s">
        <v>256</v>
      </c>
      <c r="F20" s="658"/>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sheetPr codeName="List01">
    <pageSetUpPr fitToPage="1"/>
  </sheetPr>
  <dimension ref="A1:AC230"/>
  <sheetViews>
    <sheetView showGridLines="0" topLeftCell="C29" zoomScaleNormal="100" workbookViewId="0">
      <selection activeCell="H39" sqref="H39"/>
    </sheetView>
  </sheetViews>
  <sheetFormatPr defaultRowHeight="10.5" customHeight="1"/>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473" customWidth="1"/>
    <col min="12" max="15" width="3.7109375" style="191" customWidth="1"/>
    <col min="16" max="16" width="10.5703125" style="473" customWidth="1"/>
    <col min="17" max="17" width="34.7109375" style="191" customWidth="1"/>
    <col min="18" max="18" width="9.42578125" style="191" customWidth="1"/>
    <col min="19" max="19" width="9.140625" style="449"/>
    <col min="20" max="24" width="9.140625" style="191"/>
    <col min="25" max="29" width="9.140625" style="47"/>
    <col min="30" max="16384" width="9.140625" style="33"/>
  </cols>
  <sheetData>
    <row r="1" spans="1:29" s="468" customFormat="1" ht="10.5" hidden="1" customHeight="1">
      <c r="A1" s="501"/>
      <c r="C1" s="237"/>
      <c r="G1" s="468">
        <v>4</v>
      </c>
      <c r="K1" s="473"/>
      <c r="P1" s="473"/>
    </row>
    <row r="2" spans="1:29" s="468" customFormat="1" ht="22.5" hidden="1">
      <c r="A2" s="469"/>
      <c r="C2" s="502"/>
      <c r="D2" s="470"/>
      <c r="E2" s="446"/>
      <c r="F2" s="494" t="s">
        <v>413</v>
      </c>
      <c r="G2" s="5"/>
      <c r="H2" s="503" t="s">
        <v>439</v>
      </c>
      <c r="I2" s="440"/>
      <c r="K2" s="473"/>
      <c r="P2" s="473"/>
      <c r="S2" s="449"/>
      <c r="Y2" s="47"/>
      <c r="Z2" s="47"/>
      <c r="AA2" s="47"/>
      <c r="AB2" s="47"/>
      <c r="AC2" s="47"/>
    </row>
    <row r="3" spans="1:29" ht="10.5" hidden="1" customHeight="1">
      <c r="A3" s="469"/>
      <c r="B3" s="468"/>
      <c r="I3" s="468"/>
      <c r="J3" s="468"/>
      <c r="L3" s="468"/>
      <c r="M3" s="468"/>
      <c r="N3" s="468"/>
      <c r="O3" s="468"/>
      <c r="Q3" s="468"/>
      <c r="R3" s="468"/>
      <c r="T3" s="468"/>
      <c r="U3" s="468"/>
      <c r="V3" s="468"/>
      <c r="W3" s="468"/>
      <c r="X3" s="468"/>
    </row>
    <row r="4" spans="1:29" ht="22.5" hidden="1">
      <c r="A4" s="469"/>
      <c r="B4" s="468"/>
      <c r="C4" s="502"/>
      <c r="D4" s="470"/>
      <c r="E4" s="446"/>
      <c r="F4" s="494" t="s">
        <v>384</v>
      </c>
      <c r="G4" s="5"/>
      <c r="H4" s="504" t="s">
        <v>452</v>
      </c>
      <c r="I4" s="440"/>
      <c r="J4" s="468"/>
      <c r="L4" s="468"/>
      <c r="M4" s="468"/>
      <c r="N4" s="468"/>
      <c r="O4" s="468"/>
      <c r="Q4" s="468"/>
      <c r="R4" s="468"/>
      <c r="T4" s="468"/>
      <c r="U4" s="468"/>
      <c r="V4" s="468"/>
      <c r="W4" s="468"/>
      <c r="X4" s="468"/>
    </row>
    <row r="5" spans="1:29" ht="10.5" hidden="1" customHeight="1">
      <c r="A5" s="469"/>
      <c r="B5" s="468"/>
      <c r="I5" s="468"/>
      <c r="J5" s="468"/>
      <c r="L5" s="468"/>
      <c r="M5" s="468"/>
      <c r="N5" s="468"/>
      <c r="O5" s="468"/>
      <c r="Q5" s="468"/>
      <c r="R5" s="468"/>
      <c r="T5" s="468"/>
      <c r="U5" s="468"/>
      <c r="V5" s="468"/>
      <c r="W5" s="468"/>
      <c r="X5" s="468"/>
    </row>
    <row r="6" spans="1:29" ht="10.5" hidden="1" customHeight="1">
      <c r="A6" s="469"/>
      <c r="B6" s="468"/>
      <c r="I6" s="468"/>
      <c r="J6" s="468"/>
      <c r="L6" s="468"/>
      <c r="M6" s="468"/>
      <c r="N6" s="468"/>
      <c r="O6" s="468"/>
      <c r="Q6" s="468"/>
      <c r="R6" s="468"/>
      <c r="T6" s="468"/>
      <c r="U6" s="468"/>
      <c r="V6" s="468"/>
      <c r="W6" s="468"/>
      <c r="X6" s="468"/>
    </row>
    <row r="7" spans="1:29" s="47" customFormat="1" ht="10.5" hidden="1" customHeight="1">
      <c r="A7" s="15"/>
      <c r="B7" s="191"/>
      <c r="C7" s="14"/>
      <c r="H7" s="47">
        <v>4</v>
      </c>
      <c r="I7" s="191"/>
      <c r="J7" s="191"/>
      <c r="K7" s="473"/>
      <c r="L7" s="191"/>
      <c r="M7" s="191"/>
      <c r="N7" s="191"/>
      <c r="O7" s="191"/>
      <c r="P7" s="473"/>
      <c r="Q7" s="191"/>
      <c r="R7" s="191"/>
      <c r="S7" s="449"/>
      <c r="T7" s="191"/>
      <c r="U7" s="191"/>
      <c r="V7" s="191"/>
      <c r="W7" s="191"/>
      <c r="X7" s="191"/>
    </row>
    <row r="8" spans="1:29" ht="3" customHeight="1"/>
    <row r="9" spans="1:29" ht="39" customHeight="1">
      <c r="D9" s="672" t="s">
        <v>562</v>
      </c>
      <c r="E9" s="673"/>
      <c r="F9" s="674"/>
      <c r="G9" s="13"/>
      <c r="H9" s="12"/>
    </row>
    <row r="10" spans="1:29" ht="10.5" hidden="1" customHeight="1"/>
    <row r="11" spans="1:29" ht="3" customHeight="1">
      <c r="G11" s="510">
        <v>22</v>
      </c>
    </row>
    <row r="12" spans="1:29" ht="18" customHeight="1">
      <c r="D12" s="614" t="s">
        <v>225</v>
      </c>
      <c r="E12" s="614"/>
      <c r="F12" s="614"/>
      <c r="G12" s="614"/>
      <c r="H12" s="614" t="s">
        <v>226</v>
      </c>
    </row>
    <row r="13" spans="1:29" ht="90">
      <c r="D13" s="614" t="s">
        <v>25</v>
      </c>
      <c r="E13" s="676" t="s">
        <v>243</v>
      </c>
      <c r="F13" s="676" t="s">
        <v>154</v>
      </c>
      <c r="G13" s="325" t="s">
        <v>1424</v>
      </c>
      <c r="H13" s="614"/>
    </row>
    <row r="14" spans="1:29" ht="21" customHeight="1">
      <c r="D14" s="614"/>
      <c r="E14" s="676"/>
      <c r="F14" s="676"/>
      <c r="G14" s="374" t="s">
        <v>215</v>
      </c>
      <c r="H14" s="614"/>
    </row>
    <row r="15" spans="1:29" ht="11.25">
      <c r="D15" s="450" t="s">
        <v>26</v>
      </c>
      <c r="E15" s="450" t="s">
        <v>0</v>
      </c>
      <c r="F15" s="450" t="s">
        <v>1</v>
      </c>
      <c r="G15" s="451">
        <f>G1</f>
        <v>4</v>
      </c>
      <c r="H15" s="451"/>
    </row>
    <row r="16" spans="1:29" ht="33.75">
      <c r="C16" s="343"/>
      <c r="D16" s="10" t="s">
        <v>26</v>
      </c>
      <c r="E16" s="267" t="s">
        <v>411</v>
      </c>
      <c r="F16" s="266" t="s">
        <v>412</v>
      </c>
      <c r="G16" s="441" t="str">
        <f>IF(buhg_flag="да",IF(dateBuhg="","Не указана",dateBuhg),"Не осуществлялась")</f>
        <v>26.03.2019</v>
      </c>
      <c r="H16" s="323" t="s">
        <v>590</v>
      </c>
      <c r="I16" s="440"/>
    </row>
    <row r="17" spans="1:29" ht="22.5">
      <c r="C17" s="343"/>
      <c r="D17" s="10" t="s">
        <v>0</v>
      </c>
      <c r="E17" s="267" t="s">
        <v>563</v>
      </c>
      <c r="F17" s="266" t="s">
        <v>413</v>
      </c>
      <c r="G17" s="467">
        <v>3771.5</v>
      </c>
      <c r="H17" s="323" t="s">
        <v>591</v>
      </c>
      <c r="I17" s="440"/>
    </row>
    <row r="18" spans="1:29" ht="22.5">
      <c r="C18" s="343"/>
      <c r="D18" s="10" t="s">
        <v>1</v>
      </c>
      <c r="E18" s="267" t="s">
        <v>415</v>
      </c>
      <c r="F18" s="266" t="s">
        <v>413</v>
      </c>
      <c r="G18" s="8">
        <f>SUM(G19:G20,G23:G30,G33,G36,G38,G40)</f>
        <v>3218.37</v>
      </c>
      <c r="H18" s="323" t="s">
        <v>414</v>
      </c>
      <c r="I18" s="440"/>
    </row>
    <row r="19" spans="1:29" ht="22.5">
      <c r="C19" s="343"/>
      <c r="D19" s="10" t="s">
        <v>258</v>
      </c>
      <c r="E19" s="7" t="s">
        <v>592</v>
      </c>
      <c r="F19" s="266" t="s">
        <v>413</v>
      </c>
      <c r="G19" s="467">
        <v>0</v>
      </c>
      <c r="H19" s="323"/>
      <c r="I19" s="440"/>
    </row>
    <row r="20" spans="1:29" s="191" customFormat="1" ht="22.5">
      <c r="A20" s="15"/>
      <c r="C20" s="4"/>
      <c r="D20" s="10" t="s">
        <v>410</v>
      </c>
      <c r="E20" s="7" t="s">
        <v>420</v>
      </c>
      <c r="F20" s="266" t="s">
        <v>413</v>
      </c>
      <c r="G20" s="467">
        <v>568.17999999999995</v>
      </c>
      <c r="H20" s="323"/>
      <c r="I20" s="440"/>
      <c r="K20" s="473"/>
      <c r="P20" s="473"/>
      <c r="S20" s="449"/>
      <c r="Y20" s="47"/>
      <c r="Z20" s="47"/>
      <c r="AA20" s="47"/>
      <c r="AB20" s="47"/>
      <c r="AC20" s="47"/>
    </row>
    <row r="21" spans="1:29" s="191" customFormat="1" ht="22.5">
      <c r="A21" s="15"/>
      <c r="C21" s="9"/>
      <c r="D21" s="10" t="s">
        <v>593</v>
      </c>
      <c r="E21" s="6" t="s">
        <v>335</v>
      </c>
      <c r="F21" s="266" t="s">
        <v>416</v>
      </c>
      <c r="G21" s="467">
        <v>7.2020999999999997</v>
      </c>
      <c r="H21" s="323"/>
      <c r="I21" s="440"/>
      <c r="K21" s="473"/>
      <c r="P21" s="473"/>
      <c r="S21" s="449"/>
      <c r="Y21" s="47"/>
      <c r="Z21" s="47"/>
      <c r="AA21" s="47"/>
      <c r="AB21" s="47"/>
      <c r="AC21" s="47"/>
    </row>
    <row r="22" spans="1:29" s="191" customFormat="1" ht="18.75">
      <c r="A22" s="15"/>
      <c r="C22" s="343"/>
      <c r="D22" s="10" t="s">
        <v>594</v>
      </c>
      <c r="E22" s="6" t="s">
        <v>595</v>
      </c>
      <c r="F22" s="266" t="s">
        <v>417</v>
      </c>
      <c r="G22" s="467">
        <v>78.89</v>
      </c>
      <c r="H22" s="323"/>
      <c r="I22" s="440"/>
      <c r="K22" s="473"/>
      <c r="P22" s="473"/>
      <c r="S22" s="449"/>
      <c r="Y22" s="47"/>
      <c r="Z22" s="47"/>
      <c r="AA22" s="47"/>
      <c r="AB22" s="47"/>
      <c r="AC22" s="47"/>
    </row>
    <row r="23" spans="1:29" s="468" customFormat="1" ht="22.5">
      <c r="A23" s="548"/>
      <c r="C23" s="343"/>
      <c r="D23" s="10" t="s">
        <v>418</v>
      </c>
      <c r="E23" s="429" t="s">
        <v>596</v>
      </c>
      <c r="F23" s="494" t="s">
        <v>413</v>
      </c>
      <c r="G23" s="467">
        <v>0</v>
      </c>
      <c r="H23" s="323"/>
      <c r="I23" s="440"/>
      <c r="K23" s="473"/>
      <c r="P23" s="473"/>
      <c r="S23" s="449"/>
      <c r="Y23" s="47"/>
      <c r="Z23" s="47"/>
      <c r="AA23" s="47"/>
      <c r="AB23" s="47"/>
      <c r="AC23" s="47"/>
    </row>
    <row r="24" spans="1:29" s="191" customFormat="1" ht="22.5">
      <c r="A24" s="15"/>
      <c r="C24" s="343"/>
      <c r="D24" s="10" t="s">
        <v>419</v>
      </c>
      <c r="E24" s="7" t="s">
        <v>336</v>
      </c>
      <c r="F24" s="266" t="s">
        <v>413</v>
      </c>
      <c r="G24" s="467">
        <v>1004.28</v>
      </c>
      <c r="H24" s="323"/>
      <c r="I24" s="440"/>
      <c r="K24" s="511"/>
      <c r="L24" s="237"/>
      <c r="M24" s="237"/>
      <c r="P24" s="473"/>
      <c r="S24" s="449"/>
      <c r="Y24" s="47"/>
      <c r="Z24" s="47"/>
      <c r="AA24" s="47"/>
      <c r="AB24" s="47"/>
      <c r="AC24" s="47"/>
    </row>
    <row r="25" spans="1:29" s="191" customFormat="1" ht="22.5">
      <c r="A25" s="15"/>
      <c r="C25" s="343"/>
      <c r="D25" s="10" t="s">
        <v>421</v>
      </c>
      <c r="E25" s="7" t="s">
        <v>337</v>
      </c>
      <c r="F25" s="266" t="s">
        <v>413</v>
      </c>
      <c r="G25" s="467">
        <v>302.87</v>
      </c>
      <c r="H25" s="323"/>
      <c r="I25" s="440"/>
      <c r="K25" s="511"/>
      <c r="L25" s="237"/>
      <c r="M25" s="237"/>
      <c r="P25" s="473"/>
      <c r="S25" s="449"/>
      <c r="Y25" s="47"/>
      <c r="Z25" s="47"/>
      <c r="AA25" s="47"/>
      <c r="AB25" s="47"/>
      <c r="AC25" s="47"/>
    </row>
    <row r="26" spans="1:29" s="191" customFormat="1" ht="22.5">
      <c r="A26" s="15"/>
      <c r="C26" s="343"/>
      <c r="D26" s="10" t="s">
        <v>422</v>
      </c>
      <c r="E26" s="7" t="s">
        <v>338</v>
      </c>
      <c r="F26" s="266" t="s">
        <v>413</v>
      </c>
      <c r="G26" s="467">
        <v>103.5</v>
      </c>
      <c r="H26" s="323"/>
      <c r="I26" s="440"/>
      <c r="K26" s="511"/>
      <c r="L26" s="237"/>
      <c r="M26" s="237"/>
      <c r="P26" s="473"/>
      <c r="S26" s="449"/>
      <c r="Y26" s="47"/>
      <c r="Z26" s="47"/>
      <c r="AA26" s="47"/>
      <c r="AB26" s="47"/>
      <c r="AC26" s="47"/>
    </row>
    <row r="27" spans="1:29" s="468" customFormat="1" ht="22.5">
      <c r="A27" s="547"/>
      <c r="C27" s="343"/>
      <c r="D27" s="10" t="s">
        <v>423</v>
      </c>
      <c r="E27" s="429" t="s">
        <v>597</v>
      </c>
      <c r="F27" s="494" t="s">
        <v>413</v>
      </c>
      <c r="G27" s="467">
        <v>31.3</v>
      </c>
      <c r="H27" s="323"/>
      <c r="I27" s="440"/>
      <c r="K27" s="511"/>
      <c r="L27" s="237"/>
      <c r="M27" s="237"/>
      <c r="P27" s="473"/>
      <c r="S27" s="449"/>
      <c r="Y27" s="47"/>
      <c r="Z27" s="47"/>
      <c r="AA27" s="47"/>
      <c r="AB27" s="47"/>
      <c r="AC27" s="47"/>
    </row>
    <row r="28" spans="1:29" s="191" customFormat="1" ht="22.5">
      <c r="A28" s="15"/>
      <c r="C28" s="343"/>
      <c r="D28" s="10" t="s">
        <v>424</v>
      </c>
      <c r="E28" s="7" t="s">
        <v>339</v>
      </c>
      <c r="F28" s="266" t="s">
        <v>413</v>
      </c>
      <c r="G28" s="467">
        <v>0</v>
      </c>
      <c r="H28" s="323"/>
      <c r="I28" s="440"/>
      <c r="K28" s="511"/>
      <c r="L28" s="237"/>
      <c r="M28" s="237"/>
      <c r="P28" s="473"/>
      <c r="S28" s="449"/>
      <c r="Y28" s="47"/>
      <c r="Z28" s="47"/>
      <c r="AA28" s="47"/>
      <c r="AB28" s="47"/>
      <c r="AC28" s="47"/>
    </row>
    <row r="29" spans="1:29" s="191" customFormat="1" ht="22.5">
      <c r="A29" s="15"/>
      <c r="C29" s="343"/>
      <c r="D29" s="10" t="s">
        <v>429</v>
      </c>
      <c r="E29" s="7" t="s">
        <v>340</v>
      </c>
      <c r="F29" s="266" t="s">
        <v>413</v>
      </c>
      <c r="G29" s="467">
        <v>18.52</v>
      </c>
      <c r="H29" s="323"/>
      <c r="I29" s="440"/>
      <c r="K29" s="511"/>
      <c r="L29" s="237"/>
      <c r="M29" s="237"/>
      <c r="P29" s="473"/>
      <c r="S29" s="449"/>
      <c r="Y29" s="47"/>
      <c r="Z29" s="47"/>
      <c r="AA29" s="47"/>
      <c r="AB29" s="47"/>
      <c r="AC29" s="47"/>
    </row>
    <row r="30" spans="1:29" s="191" customFormat="1" ht="18.75">
      <c r="A30" s="15"/>
      <c r="C30" s="343"/>
      <c r="D30" s="10" t="s">
        <v>434</v>
      </c>
      <c r="E30" s="7" t="s">
        <v>425</v>
      </c>
      <c r="F30" s="266" t="s">
        <v>413</v>
      </c>
      <c r="G30" s="467">
        <v>0</v>
      </c>
      <c r="H30" s="323" t="s">
        <v>426</v>
      </c>
      <c r="I30" s="440"/>
      <c r="K30" s="473"/>
      <c r="P30" s="473"/>
      <c r="S30" s="449"/>
      <c r="Y30" s="47"/>
      <c r="Z30" s="47"/>
      <c r="AA30" s="47"/>
      <c r="AB30" s="47"/>
      <c r="AC30" s="47"/>
    </row>
    <row r="31" spans="1:29" s="191" customFormat="1" ht="18.75">
      <c r="A31" s="15"/>
      <c r="C31" s="343"/>
      <c r="D31" s="10" t="s">
        <v>598</v>
      </c>
      <c r="E31" s="6" t="s">
        <v>341</v>
      </c>
      <c r="F31" s="266" t="s">
        <v>413</v>
      </c>
      <c r="G31" s="467">
        <v>0</v>
      </c>
      <c r="H31" s="323" t="s">
        <v>427</v>
      </c>
      <c r="I31" s="440"/>
      <c r="K31" s="473"/>
      <c r="P31" s="473"/>
      <c r="S31" s="449"/>
      <c r="Y31" s="47"/>
      <c r="Z31" s="47"/>
      <c r="AA31" s="47"/>
      <c r="AB31" s="47"/>
      <c r="AC31" s="47"/>
    </row>
    <row r="32" spans="1:29" s="191" customFormat="1" ht="18.75">
      <c r="A32" s="15"/>
      <c r="C32" s="343"/>
      <c r="D32" s="10" t="s">
        <v>599</v>
      </c>
      <c r="E32" s="6" t="s">
        <v>342</v>
      </c>
      <c r="F32" s="266" t="s">
        <v>413</v>
      </c>
      <c r="G32" s="467">
        <v>0</v>
      </c>
      <c r="H32" s="323" t="s">
        <v>565</v>
      </c>
      <c r="I32" s="440"/>
      <c r="K32" s="473"/>
      <c r="P32" s="473"/>
      <c r="S32" s="449"/>
      <c r="Y32" s="47"/>
      <c r="Z32" s="47"/>
      <c r="AA32" s="47"/>
      <c r="AB32" s="47"/>
      <c r="AC32" s="47"/>
    </row>
    <row r="33" spans="1:29" s="191" customFormat="1" ht="18.75">
      <c r="A33" s="15"/>
      <c r="C33" s="343"/>
      <c r="D33" s="10" t="s">
        <v>435</v>
      </c>
      <c r="E33" s="7" t="s">
        <v>428</v>
      </c>
      <c r="F33" s="266" t="s">
        <v>413</v>
      </c>
      <c r="G33" s="467">
        <v>847.28</v>
      </c>
      <c r="H33" s="323" t="s">
        <v>430</v>
      </c>
      <c r="I33" s="440"/>
      <c r="K33" s="473"/>
      <c r="P33" s="473"/>
      <c r="S33" s="449"/>
      <c r="Y33" s="47"/>
      <c r="Z33" s="47"/>
      <c r="AA33" s="47"/>
      <c r="AB33" s="47"/>
      <c r="AC33" s="47"/>
    </row>
    <row r="34" spans="1:29" s="191" customFormat="1" ht="18.75">
      <c r="A34" s="15"/>
      <c r="C34" s="343"/>
      <c r="D34" s="10" t="s">
        <v>600</v>
      </c>
      <c r="E34" s="6" t="s">
        <v>341</v>
      </c>
      <c r="F34" s="266" t="s">
        <v>413</v>
      </c>
      <c r="G34" s="467">
        <v>9.34</v>
      </c>
      <c r="H34" s="323" t="s">
        <v>431</v>
      </c>
      <c r="I34" s="440"/>
      <c r="K34" s="473"/>
      <c r="P34" s="473"/>
      <c r="S34" s="449"/>
      <c r="Y34" s="47"/>
      <c r="Z34" s="47"/>
      <c r="AA34" s="47"/>
      <c r="AB34" s="47"/>
      <c r="AC34" s="47"/>
    </row>
    <row r="35" spans="1:29" s="191" customFormat="1" ht="18.75">
      <c r="A35" s="15"/>
      <c r="C35" s="343"/>
      <c r="D35" s="10" t="s">
        <v>601</v>
      </c>
      <c r="E35" s="6" t="s">
        <v>342</v>
      </c>
      <c r="F35" s="266" t="s">
        <v>413</v>
      </c>
      <c r="G35" s="467">
        <v>0</v>
      </c>
      <c r="H35" s="323" t="s">
        <v>432</v>
      </c>
      <c r="I35" s="440"/>
      <c r="K35" s="473"/>
      <c r="P35" s="473"/>
      <c r="S35" s="449"/>
      <c r="Y35" s="47"/>
      <c r="Z35" s="47"/>
      <c r="AA35" s="47"/>
      <c r="AB35" s="47"/>
      <c r="AC35" s="47"/>
    </row>
    <row r="36" spans="1:29" s="191" customFormat="1" ht="22.5">
      <c r="A36" s="15"/>
      <c r="C36" s="343"/>
      <c r="D36" s="668" t="s">
        <v>437</v>
      </c>
      <c r="E36" s="7" t="s">
        <v>433</v>
      </c>
      <c r="F36" s="667" t="s">
        <v>413</v>
      </c>
      <c r="G36" s="467">
        <v>0</v>
      </c>
      <c r="H36" s="323"/>
      <c r="I36" s="440"/>
      <c r="K36" s="473"/>
      <c r="P36" s="473"/>
      <c r="S36" s="449"/>
      <c r="Y36" s="47"/>
      <c r="Z36" s="47"/>
      <c r="AA36" s="47"/>
      <c r="AB36" s="47"/>
      <c r="AC36" s="47"/>
    </row>
    <row r="37" spans="1:29" s="191" customFormat="1" ht="45">
      <c r="A37" s="15"/>
      <c r="C37" s="343"/>
      <c r="D37" s="669"/>
      <c r="E37" s="6" t="s">
        <v>343</v>
      </c>
      <c r="F37" s="664"/>
      <c r="G37" s="412" t="s">
        <v>560</v>
      </c>
      <c r="H37" s="323"/>
      <c r="I37" s="440"/>
      <c r="K37" s="473" t="e">
        <f ca="1">nerr(MATCH("есть",List01_flag_index_1,0))</f>
        <v>#NAME?</v>
      </c>
      <c r="P37" s="473"/>
      <c r="S37" s="449"/>
      <c r="Y37" s="47"/>
      <c r="Z37" s="47"/>
      <c r="AA37" s="47"/>
      <c r="AB37" s="47"/>
      <c r="AC37" s="47"/>
    </row>
    <row r="38" spans="1:29" s="191" customFormat="1" ht="33.75">
      <c r="A38" s="15"/>
      <c r="C38" s="343"/>
      <c r="D38" s="668" t="s">
        <v>564</v>
      </c>
      <c r="E38" s="7" t="s">
        <v>436</v>
      </c>
      <c r="F38" s="667" t="s">
        <v>413</v>
      </c>
      <c r="G38" s="467">
        <v>0</v>
      </c>
      <c r="H38" s="323"/>
      <c r="I38" s="440"/>
      <c r="K38" s="473"/>
      <c r="P38" s="473"/>
      <c r="S38" s="449"/>
      <c r="Y38" s="47"/>
      <c r="Z38" s="47"/>
      <c r="AA38" s="47"/>
      <c r="AB38" s="47"/>
      <c r="AC38" s="47"/>
    </row>
    <row r="39" spans="1:29" s="191" customFormat="1" ht="45">
      <c r="A39" s="15"/>
      <c r="C39" s="343"/>
      <c r="D39" s="669"/>
      <c r="E39" s="6" t="s">
        <v>343</v>
      </c>
      <c r="F39" s="664"/>
      <c r="G39" s="412" t="s">
        <v>560</v>
      </c>
      <c r="H39" s="323"/>
      <c r="I39" s="440"/>
      <c r="K39" s="473" t="e">
        <f ca="1">nerr(MATCH("есть",List01_flag_index_2,0))</f>
        <v>#NAME?</v>
      </c>
      <c r="P39" s="473"/>
      <c r="S39" s="449"/>
      <c r="Y39" s="47"/>
      <c r="Z39" s="47"/>
      <c r="AA39" s="47"/>
      <c r="AB39" s="47"/>
      <c r="AC39" s="47"/>
    </row>
    <row r="40" spans="1:29" s="191" customFormat="1" ht="22.5">
      <c r="A40" s="15"/>
      <c r="C40" s="343"/>
      <c r="D40" s="442" t="s">
        <v>567</v>
      </c>
      <c r="E40" s="2" t="s">
        <v>438</v>
      </c>
      <c r="F40" s="372" t="s">
        <v>413</v>
      </c>
      <c r="G40" s="448">
        <f>SUM(G41:G44)</f>
        <v>342.44</v>
      </c>
      <c r="H40" s="323" t="s">
        <v>566</v>
      </c>
      <c r="I40" s="440"/>
      <c r="K40" s="473"/>
      <c r="P40" s="473"/>
      <c r="S40" s="449"/>
      <c r="Y40" s="47"/>
      <c r="Z40" s="47"/>
      <c r="AA40" s="47"/>
      <c r="AB40" s="47"/>
      <c r="AC40" s="47"/>
    </row>
    <row r="41" spans="1:29" s="191" customFormat="1" ht="33.75" hidden="1" customHeight="1">
      <c r="A41" s="15"/>
      <c r="C41" s="343"/>
      <c r="D41" s="670" t="s">
        <v>568</v>
      </c>
      <c r="E41" s="671"/>
      <c r="F41" s="614"/>
      <c r="G41" s="499"/>
      <c r="H41" s="443"/>
      <c r="I41" s="440"/>
      <c r="K41" s="473"/>
      <c r="P41" s="473"/>
      <c r="S41" s="449"/>
      <c r="Y41" s="47"/>
      <c r="Z41" s="47"/>
      <c r="AA41" s="47"/>
      <c r="AB41" s="47"/>
      <c r="AC41" s="47"/>
    </row>
    <row r="42" spans="1:29" s="191" customFormat="1" ht="15" hidden="1" customHeight="1">
      <c r="A42" s="15"/>
      <c r="C42" s="169"/>
      <c r="D42" s="670"/>
      <c r="E42" s="671"/>
      <c r="F42" s="614"/>
      <c r="G42" s="500"/>
      <c r="H42" s="444"/>
      <c r="I42" s="440"/>
      <c r="K42" s="473"/>
      <c r="P42" s="473" t="s">
        <v>344</v>
      </c>
      <c r="S42" s="449"/>
      <c r="Y42" s="47"/>
      <c r="Z42" s="47"/>
      <c r="AA42" s="47"/>
      <c r="AB42" s="47"/>
      <c r="AC42" s="47"/>
    </row>
    <row r="43" spans="1:29" s="468" customFormat="1" ht="22.5">
      <c r="A43" s="568"/>
      <c r="C43" s="577" t="s">
        <v>1422</v>
      </c>
      <c r="D43" s="470" t="s">
        <v>1427</v>
      </c>
      <c r="E43" s="578" t="s">
        <v>438</v>
      </c>
      <c r="F43" s="494" t="s">
        <v>413</v>
      </c>
      <c r="G43" s="5">
        <v>342.44</v>
      </c>
      <c r="H43" s="503" t="s">
        <v>439</v>
      </c>
      <c r="I43" s="440"/>
      <c r="K43" s="473"/>
      <c r="P43" s="473"/>
      <c r="S43" s="449"/>
      <c r="Y43" s="47"/>
      <c r="Z43" s="47"/>
      <c r="AA43" s="47"/>
      <c r="AB43" s="47"/>
      <c r="AC43" s="47"/>
    </row>
    <row r="44" spans="1:29" s="191" customFormat="1" ht="18.75">
      <c r="A44" s="15"/>
      <c r="C44" s="169"/>
      <c r="D44" s="447"/>
      <c r="E44" s="188" t="s">
        <v>345</v>
      </c>
      <c r="F44" s="324"/>
      <c r="G44" s="326"/>
      <c r="H44" s="445" t="s">
        <v>440</v>
      </c>
      <c r="I44" s="440"/>
      <c r="K44" s="473"/>
      <c r="P44" s="473"/>
      <c r="S44" s="449"/>
      <c r="Y44" s="47"/>
      <c r="Z44" s="47"/>
      <c r="AA44" s="47"/>
      <c r="AB44" s="47"/>
      <c r="AC44" s="47"/>
    </row>
    <row r="45" spans="1:29" s="191" customFormat="1" ht="22.5">
      <c r="A45" s="15"/>
      <c r="C45" s="9"/>
      <c r="D45" s="10" t="s">
        <v>2</v>
      </c>
      <c r="E45" s="267" t="s">
        <v>346</v>
      </c>
      <c r="F45" s="266" t="s">
        <v>413</v>
      </c>
      <c r="G45" s="467">
        <v>553.13</v>
      </c>
      <c r="H45" s="323" t="s">
        <v>569</v>
      </c>
      <c r="I45" s="440"/>
      <c r="K45" s="473"/>
      <c r="P45" s="473"/>
      <c r="S45" s="449"/>
      <c r="Y45" s="47"/>
      <c r="Z45" s="47"/>
      <c r="AA45" s="47"/>
      <c r="AB45" s="47"/>
      <c r="AC45" s="47"/>
    </row>
    <row r="46" spans="1:29" s="191" customFormat="1" ht="33.75">
      <c r="A46" s="15"/>
      <c r="C46" s="343"/>
      <c r="D46" s="10" t="s">
        <v>259</v>
      </c>
      <c r="E46" s="7" t="s">
        <v>442</v>
      </c>
      <c r="F46" s="266" t="s">
        <v>413</v>
      </c>
      <c r="G46" s="467">
        <v>0</v>
      </c>
      <c r="H46" s="323"/>
      <c r="I46" s="440"/>
      <c r="K46" s="473"/>
      <c r="P46" s="473"/>
      <c r="S46" s="449"/>
      <c r="Y46" s="47"/>
      <c r="Z46" s="47"/>
      <c r="AA46" s="47"/>
      <c r="AB46" s="47"/>
      <c r="AC46" s="47"/>
    </row>
    <row r="47" spans="1:29" s="191" customFormat="1" ht="18.75">
      <c r="A47" s="15"/>
      <c r="C47" s="343"/>
      <c r="D47" s="10" t="s">
        <v>12</v>
      </c>
      <c r="E47" s="267" t="s">
        <v>347</v>
      </c>
      <c r="F47" s="266" t="s">
        <v>413</v>
      </c>
      <c r="G47" s="467">
        <v>0</v>
      </c>
      <c r="H47" s="323" t="s">
        <v>570</v>
      </c>
      <c r="I47" s="440"/>
      <c r="K47" s="473"/>
      <c r="P47" s="473"/>
      <c r="S47" s="449"/>
      <c r="Y47" s="47"/>
      <c r="Z47" s="47"/>
      <c r="AA47" s="47"/>
      <c r="AB47" s="47"/>
      <c r="AC47" s="47"/>
    </row>
    <row r="48" spans="1:29" s="191" customFormat="1" ht="22.5">
      <c r="A48" s="15"/>
      <c r="C48" s="343"/>
      <c r="D48" s="10" t="s">
        <v>269</v>
      </c>
      <c r="E48" s="7" t="s">
        <v>443</v>
      </c>
      <c r="F48" s="266" t="s">
        <v>413</v>
      </c>
      <c r="G48" s="467">
        <v>0</v>
      </c>
      <c r="H48" s="323" t="s">
        <v>571</v>
      </c>
      <c r="I48" s="440"/>
      <c r="K48" s="473"/>
      <c r="P48" s="473"/>
      <c r="S48" s="449"/>
      <c r="Y48" s="47"/>
      <c r="Z48" s="47"/>
      <c r="AA48" s="47"/>
      <c r="AB48" s="47"/>
      <c r="AC48" s="47"/>
    </row>
    <row r="49" spans="1:29" s="191" customFormat="1" ht="22.5">
      <c r="A49" s="15"/>
      <c r="C49" s="343"/>
      <c r="D49" s="10" t="s">
        <v>445</v>
      </c>
      <c r="E49" s="6" t="s">
        <v>444</v>
      </c>
      <c r="F49" s="266" t="s">
        <v>413</v>
      </c>
      <c r="G49" s="467">
        <v>0</v>
      </c>
      <c r="H49" s="323" t="s">
        <v>572</v>
      </c>
      <c r="I49" s="440"/>
      <c r="K49" s="473"/>
      <c r="P49" s="473"/>
      <c r="S49" s="449"/>
      <c r="Y49" s="47"/>
      <c r="Z49" s="47"/>
      <c r="AA49" s="47"/>
      <c r="AB49" s="47"/>
      <c r="AC49" s="47"/>
    </row>
    <row r="50" spans="1:29" s="191" customFormat="1" ht="22.5">
      <c r="A50" s="15"/>
      <c r="C50" s="343"/>
      <c r="D50" s="10" t="s">
        <v>446</v>
      </c>
      <c r="E50" s="6" t="s">
        <v>447</v>
      </c>
      <c r="F50" s="266" t="s">
        <v>413</v>
      </c>
      <c r="G50" s="467">
        <v>0</v>
      </c>
      <c r="H50" s="323" t="s">
        <v>573</v>
      </c>
      <c r="I50" s="440"/>
      <c r="K50" s="473"/>
      <c r="P50" s="473"/>
      <c r="S50" s="449"/>
      <c r="Y50" s="47"/>
      <c r="Z50" s="47"/>
      <c r="AA50" s="47"/>
      <c r="AB50" s="47"/>
      <c r="AC50" s="47"/>
    </row>
    <row r="51" spans="1:29" s="191" customFormat="1" ht="22.5">
      <c r="A51" s="15"/>
      <c r="C51" s="343"/>
      <c r="D51" s="10" t="s">
        <v>441</v>
      </c>
      <c r="E51" s="7" t="s">
        <v>448</v>
      </c>
      <c r="F51" s="266" t="s">
        <v>413</v>
      </c>
      <c r="G51" s="467">
        <v>0</v>
      </c>
      <c r="H51" s="323"/>
      <c r="I51" s="440"/>
      <c r="K51" s="473"/>
      <c r="P51" s="473"/>
      <c r="S51" s="449"/>
      <c r="Y51" s="47"/>
      <c r="Z51" s="47"/>
      <c r="AA51" s="47"/>
      <c r="AB51" s="47"/>
      <c r="AC51" s="47"/>
    </row>
    <row r="52" spans="1:29" s="191" customFormat="1" ht="22.5">
      <c r="A52" s="15"/>
      <c r="C52" s="343"/>
      <c r="D52" s="10" t="s">
        <v>13</v>
      </c>
      <c r="E52" s="267" t="s">
        <v>449</v>
      </c>
      <c r="F52" s="266" t="s">
        <v>413</v>
      </c>
      <c r="G52" s="467">
        <v>553.13</v>
      </c>
      <c r="H52" s="323"/>
      <c r="I52" s="440"/>
      <c r="K52" s="473"/>
      <c r="P52" s="473"/>
      <c r="S52" s="449"/>
      <c r="Y52" s="47"/>
      <c r="Z52" s="47"/>
      <c r="AA52" s="47"/>
      <c r="AB52" s="47"/>
      <c r="AC52" s="47"/>
    </row>
    <row r="53" spans="1:29" s="191" customFormat="1" ht="33.75">
      <c r="A53" s="15"/>
      <c r="C53" s="343"/>
      <c r="D53" s="10" t="s">
        <v>31</v>
      </c>
      <c r="E53" s="267" t="s">
        <v>348</v>
      </c>
      <c r="F53" s="266" t="s">
        <v>574</v>
      </c>
      <c r="G53" s="281" t="s">
        <v>1428</v>
      </c>
      <c r="H53" s="323" t="s">
        <v>451</v>
      </c>
      <c r="I53" s="440"/>
      <c r="K53" s="473"/>
      <c r="P53" s="473"/>
      <c r="S53" s="449"/>
      <c r="Y53" s="47"/>
      <c r="Z53" s="47"/>
      <c r="AA53" s="47"/>
      <c r="AB53" s="47"/>
      <c r="AC53" s="47"/>
    </row>
    <row r="54" spans="1:29" s="191" customFormat="1" ht="22.5">
      <c r="A54" s="15"/>
      <c r="C54" s="343"/>
      <c r="D54" s="10" t="s">
        <v>32</v>
      </c>
      <c r="E54" s="267" t="s">
        <v>602</v>
      </c>
      <c r="F54" s="266" t="s">
        <v>450</v>
      </c>
      <c r="G54" s="3">
        <v>91.11</v>
      </c>
      <c r="H54" s="323"/>
      <c r="I54" s="440"/>
      <c r="K54" s="473"/>
      <c r="P54" s="473"/>
      <c r="S54" s="449"/>
      <c r="Y54" s="47"/>
      <c r="Z54" s="47"/>
      <c r="AA54" s="47"/>
      <c r="AB54" s="47"/>
      <c r="AC54" s="47"/>
    </row>
    <row r="55" spans="1:29" s="191" customFormat="1" ht="33.75">
      <c r="A55" s="15"/>
      <c r="C55" s="343"/>
      <c r="D55" s="10" t="s">
        <v>349</v>
      </c>
      <c r="E55" s="267" t="s">
        <v>603</v>
      </c>
      <c r="F55" s="266" t="s">
        <v>450</v>
      </c>
      <c r="G55" s="3">
        <v>0</v>
      </c>
      <c r="H55" s="323"/>
      <c r="I55" s="440"/>
      <c r="K55" s="473"/>
      <c r="P55" s="473"/>
      <c r="S55" s="449"/>
      <c r="Y55" s="47"/>
      <c r="Z55" s="47"/>
      <c r="AA55" s="47"/>
      <c r="AB55" s="47"/>
      <c r="AC55" s="47"/>
    </row>
    <row r="56" spans="1:29" s="468" customFormat="1" ht="22.5">
      <c r="A56" s="548"/>
      <c r="C56" s="343"/>
      <c r="D56" s="10" t="s">
        <v>350</v>
      </c>
      <c r="E56" s="471" t="s">
        <v>604</v>
      </c>
      <c r="F56" s="494" t="s">
        <v>450</v>
      </c>
      <c r="G56" s="3">
        <v>91.11</v>
      </c>
      <c r="H56" s="323"/>
      <c r="I56" s="440"/>
      <c r="K56" s="473"/>
      <c r="P56" s="473"/>
      <c r="S56" s="449"/>
      <c r="Y56" s="47"/>
      <c r="Z56" s="47"/>
      <c r="AA56" s="47"/>
      <c r="AB56" s="47"/>
      <c r="AC56" s="47"/>
    </row>
    <row r="57" spans="1:29" ht="22.5">
      <c r="C57" s="343"/>
      <c r="D57" s="10" t="s">
        <v>351</v>
      </c>
      <c r="E57" s="267" t="s">
        <v>353</v>
      </c>
      <c r="F57" s="266" t="s">
        <v>556</v>
      </c>
      <c r="G57" s="467">
        <v>8.9</v>
      </c>
      <c r="H57" s="323"/>
      <c r="I57" s="440"/>
    </row>
    <row r="58" spans="1:29" ht="11.25" hidden="1">
      <c r="C58" s="343"/>
      <c r="D58" s="381"/>
      <c r="E58" s="380"/>
      <c r="F58" s="373"/>
      <c r="G58" s="382"/>
      <c r="H58" s="382"/>
    </row>
    <row r="59" spans="1:29" ht="10.5" customHeight="1">
      <c r="C59" s="343"/>
    </row>
    <row r="60" spans="1:29" ht="10.5" customHeight="1">
      <c r="C60" s="343"/>
      <c r="D60" s="383"/>
      <c r="E60" s="675"/>
      <c r="F60" s="675"/>
      <c r="G60" s="675"/>
      <c r="H60" s="384"/>
    </row>
    <row r="61" spans="1:29" s="387" customFormat="1" ht="10.5" customHeight="1">
      <c r="A61" s="385"/>
      <c r="B61" s="300"/>
      <c r="C61" s="386"/>
      <c r="I61" s="191"/>
      <c r="J61" s="191"/>
      <c r="K61" s="473"/>
      <c r="L61" s="191"/>
      <c r="M61" s="191"/>
      <c r="N61" s="191"/>
      <c r="O61" s="191"/>
      <c r="P61" s="473"/>
      <c r="Q61" s="191"/>
      <c r="R61" s="191"/>
      <c r="S61" s="449"/>
      <c r="T61" s="191"/>
      <c r="U61" s="191"/>
      <c r="V61" s="191"/>
      <c r="W61" s="191"/>
      <c r="X61" s="191"/>
      <c r="Y61" s="47"/>
      <c r="Z61" s="388"/>
      <c r="AA61" s="388"/>
      <c r="AB61" s="388"/>
      <c r="AC61" s="388"/>
    </row>
    <row r="62" spans="1:29" s="387" customFormat="1" ht="10.5" customHeight="1">
      <c r="A62" s="385"/>
      <c r="B62" s="300"/>
      <c r="C62" s="386"/>
      <c r="I62" s="191"/>
      <c r="J62" s="191"/>
      <c r="K62" s="473"/>
      <c r="L62" s="191"/>
      <c r="M62" s="191"/>
      <c r="N62" s="191"/>
      <c r="O62" s="191"/>
      <c r="P62" s="473"/>
      <c r="Q62" s="191"/>
      <c r="R62" s="191"/>
      <c r="S62" s="449"/>
      <c r="T62" s="191"/>
      <c r="U62" s="191"/>
      <c r="V62" s="191"/>
      <c r="W62" s="191"/>
      <c r="X62" s="191"/>
      <c r="Y62" s="47"/>
      <c r="Z62" s="388"/>
      <c r="AA62" s="388"/>
      <c r="AB62" s="388"/>
      <c r="AC62" s="388"/>
    </row>
    <row r="63" spans="1:29" s="387" customFormat="1" ht="10.5" customHeight="1">
      <c r="A63" s="385"/>
      <c r="B63" s="300"/>
      <c r="C63" s="386"/>
      <c r="I63" s="191"/>
      <c r="J63" s="191"/>
      <c r="K63" s="473"/>
      <c r="L63" s="191"/>
      <c r="M63" s="191"/>
      <c r="N63" s="191"/>
      <c r="O63" s="191"/>
      <c r="P63" s="473"/>
      <c r="Q63" s="191"/>
      <c r="R63" s="191"/>
      <c r="S63" s="449"/>
      <c r="T63" s="191"/>
      <c r="U63" s="191"/>
      <c r="V63" s="191"/>
      <c r="W63" s="191"/>
      <c r="X63" s="191"/>
      <c r="Y63" s="47"/>
      <c r="Z63" s="388"/>
      <c r="AA63" s="388"/>
      <c r="AB63" s="388"/>
      <c r="AC63" s="388"/>
    </row>
    <row r="64" spans="1:29" s="387" customFormat="1" ht="10.5" customHeight="1">
      <c r="A64" s="385"/>
      <c r="B64" s="300"/>
      <c r="C64" s="386"/>
      <c r="G64" s="388" t="str">
        <f>IF(G17-G18 &lt;&gt;G52,"WARNING","")</f>
        <v/>
      </c>
      <c r="I64" s="191"/>
      <c r="J64" s="191"/>
      <c r="K64" s="473"/>
      <c r="L64" s="191"/>
      <c r="M64" s="191"/>
      <c r="N64" s="191"/>
      <c r="O64" s="191"/>
      <c r="P64" s="473"/>
      <c r="Q64" s="191"/>
      <c r="R64" s="191"/>
      <c r="S64" s="449"/>
      <c r="T64" s="191"/>
      <c r="U64" s="191"/>
      <c r="V64" s="191"/>
      <c r="W64" s="191"/>
      <c r="X64" s="191"/>
      <c r="Y64" s="47"/>
      <c r="Z64" s="388"/>
      <c r="AA64" s="388"/>
      <c r="AB64" s="388"/>
      <c r="AC64" s="388"/>
    </row>
    <row r="65" spans="1:29" s="387" customFormat="1" ht="10.5" customHeight="1">
      <c r="A65" s="385"/>
      <c r="B65" s="300"/>
      <c r="C65" s="386"/>
      <c r="I65" s="191"/>
      <c r="J65" s="191"/>
      <c r="K65" s="473"/>
      <c r="L65" s="191"/>
      <c r="M65" s="191"/>
      <c r="N65" s="191"/>
      <c r="O65" s="191"/>
      <c r="P65" s="473"/>
      <c r="Q65" s="191"/>
      <c r="R65" s="191"/>
      <c r="S65" s="449"/>
      <c r="T65" s="191"/>
      <c r="U65" s="191"/>
      <c r="V65" s="191"/>
      <c r="W65" s="191"/>
      <c r="X65" s="191"/>
      <c r="Y65" s="47"/>
      <c r="Z65" s="388"/>
      <c r="AA65" s="388"/>
      <c r="AB65" s="388"/>
      <c r="AC65" s="388"/>
    </row>
    <row r="66" spans="1:29" s="387" customFormat="1" ht="10.5" customHeight="1">
      <c r="A66" s="385"/>
      <c r="B66" s="300"/>
      <c r="C66" s="386"/>
      <c r="I66" s="191"/>
      <c r="J66" s="191"/>
      <c r="K66" s="473"/>
      <c r="L66" s="191"/>
      <c r="M66" s="191"/>
      <c r="N66" s="191"/>
      <c r="O66" s="191"/>
      <c r="P66" s="473"/>
      <c r="Q66" s="191"/>
      <c r="R66" s="191"/>
      <c r="S66" s="449"/>
      <c r="T66" s="191"/>
      <c r="U66" s="191"/>
      <c r="V66" s="191"/>
      <c r="W66" s="191"/>
      <c r="X66" s="191"/>
      <c r="Y66" s="47"/>
      <c r="Z66" s="388"/>
      <c r="AA66" s="388"/>
      <c r="AB66" s="388"/>
      <c r="AC66" s="388"/>
    </row>
    <row r="67" spans="1:29" s="387" customFormat="1" ht="10.5" customHeight="1">
      <c r="A67" s="385"/>
      <c r="B67" s="300"/>
      <c r="C67" s="386"/>
      <c r="I67" s="191"/>
      <c r="J67" s="191"/>
      <c r="K67" s="473"/>
      <c r="L67" s="191"/>
      <c r="M67" s="191"/>
      <c r="N67" s="191"/>
      <c r="O67" s="191"/>
      <c r="P67" s="473"/>
      <c r="Q67" s="191"/>
      <c r="R67" s="191"/>
      <c r="S67" s="449"/>
      <c r="T67" s="191"/>
      <c r="U67" s="191"/>
      <c r="V67" s="191"/>
      <c r="W67" s="191"/>
      <c r="X67" s="191"/>
      <c r="Y67" s="47"/>
      <c r="Z67" s="388"/>
      <c r="AA67" s="388"/>
      <c r="AB67" s="388"/>
      <c r="AC67" s="388"/>
    </row>
    <row r="68" spans="1:29" s="387" customFormat="1" ht="10.5" customHeight="1">
      <c r="A68" s="385"/>
      <c r="B68" s="300"/>
      <c r="C68" s="386"/>
      <c r="I68" s="191"/>
      <c r="J68" s="191"/>
      <c r="K68" s="473"/>
      <c r="L68" s="191"/>
      <c r="M68" s="191"/>
      <c r="N68" s="191"/>
      <c r="O68" s="191"/>
      <c r="P68" s="473"/>
      <c r="Q68" s="191"/>
      <c r="R68" s="191"/>
      <c r="S68" s="449"/>
      <c r="T68" s="191"/>
      <c r="U68" s="191"/>
      <c r="V68" s="191"/>
      <c r="W68" s="191"/>
      <c r="X68" s="191"/>
      <c r="Y68" s="47"/>
      <c r="Z68" s="388"/>
      <c r="AA68" s="388"/>
      <c r="AB68" s="388"/>
      <c r="AC68" s="388"/>
    </row>
    <row r="69" spans="1:29" s="387" customFormat="1" ht="10.5" customHeight="1">
      <c r="A69" s="385"/>
      <c r="B69" s="300"/>
      <c r="C69" s="386"/>
      <c r="I69" s="191"/>
      <c r="J69" s="191"/>
      <c r="K69" s="473"/>
      <c r="L69" s="191"/>
      <c r="M69" s="191"/>
      <c r="N69" s="191"/>
      <c r="O69" s="191"/>
      <c r="P69" s="473"/>
      <c r="Q69" s="191"/>
      <c r="R69" s="191"/>
      <c r="S69" s="449"/>
      <c r="T69" s="191"/>
      <c r="U69" s="191"/>
      <c r="V69" s="191"/>
      <c r="W69" s="191"/>
      <c r="X69" s="191"/>
      <c r="Y69" s="47"/>
      <c r="Z69" s="388"/>
      <c r="AA69" s="388"/>
      <c r="AB69" s="388"/>
      <c r="AC69" s="388"/>
    </row>
    <row r="70" spans="1:29" s="387" customFormat="1" ht="10.5" customHeight="1">
      <c r="A70" s="385"/>
      <c r="B70" s="300"/>
      <c r="C70" s="386"/>
      <c r="I70" s="191"/>
      <c r="J70" s="191"/>
      <c r="K70" s="473"/>
      <c r="L70" s="191"/>
      <c r="M70" s="191"/>
      <c r="N70" s="191"/>
      <c r="O70" s="191"/>
      <c r="P70" s="473"/>
      <c r="Q70" s="191"/>
      <c r="R70" s="191"/>
      <c r="S70" s="449"/>
      <c r="T70" s="191"/>
      <c r="U70" s="191"/>
      <c r="V70" s="191"/>
      <c r="W70" s="191"/>
      <c r="X70" s="191"/>
      <c r="Y70" s="47"/>
      <c r="Z70" s="388"/>
      <c r="AA70" s="388"/>
      <c r="AB70" s="388"/>
      <c r="AC70" s="388"/>
    </row>
    <row r="71" spans="1:29" s="387" customFormat="1" ht="10.5" customHeight="1">
      <c r="A71" s="385"/>
      <c r="B71" s="300"/>
      <c r="C71" s="386"/>
      <c r="I71" s="191"/>
      <c r="J71" s="191"/>
      <c r="K71" s="473"/>
      <c r="L71" s="191"/>
      <c r="M71" s="191"/>
      <c r="N71" s="191"/>
      <c r="O71" s="191"/>
      <c r="P71" s="473"/>
      <c r="Q71" s="191"/>
      <c r="R71" s="191"/>
      <c r="S71" s="449"/>
      <c r="T71" s="191"/>
      <c r="U71" s="191"/>
      <c r="V71" s="191"/>
      <c r="W71" s="191"/>
      <c r="X71" s="191"/>
      <c r="Y71" s="47"/>
      <c r="Z71" s="388"/>
      <c r="AA71" s="388"/>
      <c r="AB71" s="388"/>
      <c r="AC71" s="388"/>
    </row>
    <row r="72" spans="1:29" s="387" customFormat="1" ht="10.5" customHeight="1">
      <c r="A72" s="385"/>
      <c r="B72" s="300"/>
      <c r="C72" s="386"/>
      <c r="I72" s="191"/>
      <c r="J72" s="191"/>
      <c r="K72" s="473"/>
      <c r="L72" s="191"/>
      <c r="M72" s="191"/>
      <c r="N72" s="191"/>
      <c r="O72" s="191"/>
      <c r="P72" s="473"/>
      <c r="Q72" s="191"/>
      <c r="R72" s="191"/>
      <c r="S72" s="449"/>
      <c r="T72" s="191"/>
      <c r="U72" s="191"/>
      <c r="V72" s="191"/>
      <c r="W72" s="191"/>
      <c r="X72" s="191"/>
      <c r="Y72" s="47"/>
      <c r="Z72" s="388"/>
      <c r="AA72" s="388"/>
      <c r="AB72" s="388"/>
      <c r="AC72" s="388"/>
    </row>
    <row r="73" spans="1:29" s="387" customFormat="1" ht="10.5" customHeight="1">
      <c r="A73" s="385"/>
      <c r="B73" s="300"/>
      <c r="C73" s="386"/>
      <c r="I73" s="191"/>
      <c r="J73" s="191"/>
      <c r="K73" s="473"/>
      <c r="L73" s="191"/>
      <c r="M73" s="191"/>
      <c r="N73" s="191"/>
      <c r="O73" s="191"/>
      <c r="P73" s="473"/>
      <c r="Q73" s="191"/>
      <c r="R73" s="191"/>
      <c r="S73" s="449"/>
      <c r="T73" s="191"/>
      <c r="U73" s="191"/>
      <c r="V73" s="191"/>
      <c r="W73" s="191"/>
      <c r="X73" s="191"/>
      <c r="Y73" s="47"/>
      <c r="Z73" s="388"/>
      <c r="AA73" s="388"/>
      <c r="AB73" s="388"/>
      <c r="AC73" s="388"/>
    </row>
    <row r="74" spans="1:29" s="387" customFormat="1" ht="10.5" customHeight="1">
      <c r="A74" s="385"/>
      <c r="B74" s="300"/>
      <c r="C74" s="386"/>
      <c r="I74" s="191"/>
      <c r="J74" s="191"/>
      <c r="K74" s="473"/>
      <c r="L74" s="191"/>
      <c r="M74" s="191"/>
      <c r="N74" s="191"/>
      <c r="O74" s="191"/>
      <c r="P74" s="473"/>
      <c r="Q74" s="191"/>
      <c r="R74" s="191"/>
      <c r="S74" s="449"/>
      <c r="T74" s="191"/>
      <c r="U74" s="191"/>
      <c r="V74" s="191"/>
      <c r="W74" s="191"/>
      <c r="X74" s="191"/>
      <c r="Y74" s="47"/>
      <c r="Z74" s="388"/>
      <c r="AA74" s="388"/>
      <c r="AB74" s="388"/>
      <c r="AC74" s="388"/>
    </row>
    <row r="75" spans="1:29" s="387" customFormat="1" ht="10.5" customHeight="1">
      <c r="A75" s="385"/>
      <c r="B75" s="300"/>
      <c r="C75" s="386"/>
      <c r="I75" s="191"/>
      <c r="J75" s="191"/>
      <c r="K75" s="473"/>
      <c r="L75" s="191"/>
      <c r="M75" s="191"/>
      <c r="N75" s="191"/>
      <c r="O75" s="191"/>
      <c r="P75" s="473"/>
      <c r="Q75" s="191"/>
      <c r="R75" s="191"/>
      <c r="S75" s="449"/>
      <c r="T75" s="191"/>
      <c r="U75" s="191"/>
      <c r="V75" s="191"/>
      <c r="W75" s="191"/>
      <c r="X75" s="191"/>
      <c r="Y75" s="47"/>
      <c r="Z75" s="388"/>
      <c r="AA75" s="388"/>
      <c r="AB75" s="388"/>
      <c r="AC75" s="388"/>
    </row>
    <row r="76" spans="1:29" s="387" customFormat="1" ht="10.5" customHeight="1">
      <c r="A76" s="385"/>
      <c r="B76" s="300"/>
      <c r="C76" s="386"/>
      <c r="I76" s="191"/>
      <c r="J76" s="191"/>
      <c r="K76" s="473"/>
      <c r="L76" s="191"/>
      <c r="M76" s="191"/>
      <c r="N76" s="191"/>
      <c r="O76" s="191"/>
      <c r="P76" s="473"/>
      <c r="Q76" s="191"/>
      <c r="R76" s="191"/>
      <c r="S76" s="449"/>
      <c r="T76" s="191"/>
      <c r="U76" s="191"/>
      <c r="V76" s="191"/>
      <c r="W76" s="191"/>
      <c r="X76" s="191"/>
      <c r="Y76" s="47"/>
      <c r="Z76" s="388"/>
      <c r="AA76" s="388"/>
      <c r="AB76" s="388"/>
      <c r="AC76" s="388"/>
    </row>
    <row r="77" spans="1:29" s="387" customFormat="1" ht="10.5" customHeight="1">
      <c r="A77" s="385"/>
      <c r="B77" s="300"/>
      <c r="C77" s="386"/>
      <c r="I77" s="191"/>
      <c r="J77" s="191"/>
      <c r="K77" s="473"/>
      <c r="L77" s="191"/>
      <c r="M77" s="191"/>
      <c r="N77" s="191"/>
      <c r="O77" s="191"/>
      <c r="P77" s="473"/>
      <c r="Q77" s="191"/>
      <c r="R77" s="191"/>
      <c r="S77" s="449"/>
      <c r="T77" s="191"/>
      <c r="U77" s="191"/>
      <c r="V77" s="191"/>
      <c r="W77" s="191"/>
      <c r="X77" s="191"/>
      <c r="Y77" s="47"/>
      <c r="Z77" s="388"/>
      <c r="AA77" s="388"/>
      <c r="AB77" s="388"/>
      <c r="AC77" s="388"/>
    </row>
    <row r="78" spans="1:29" s="387" customFormat="1" ht="10.5" customHeight="1">
      <c r="A78" s="385"/>
      <c r="B78" s="300"/>
      <c r="C78" s="386"/>
      <c r="I78" s="191"/>
      <c r="J78" s="191"/>
      <c r="K78" s="473"/>
      <c r="L78" s="191"/>
      <c r="M78" s="191"/>
      <c r="N78" s="191"/>
      <c r="O78" s="191"/>
      <c r="P78" s="473"/>
      <c r="Q78" s="191"/>
      <c r="R78" s="191"/>
      <c r="S78" s="449"/>
      <c r="T78" s="191"/>
      <c r="U78" s="191"/>
      <c r="V78" s="191"/>
      <c r="W78" s="191"/>
      <c r="X78" s="191"/>
      <c r="Y78" s="47"/>
      <c r="Z78" s="388"/>
      <c r="AA78" s="388"/>
      <c r="AB78" s="388"/>
      <c r="AC78" s="388"/>
    </row>
    <row r="79" spans="1:29" s="387" customFormat="1" ht="10.5" customHeight="1">
      <c r="A79" s="385"/>
      <c r="B79" s="300"/>
      <c r="C79" s="386"/>
      <c r="I79" s="191"/>
      <c r="J79" s="191"/>
      <c r="K79" s="473"/>
      <c r="L79" s="191"/>
      <c r="M79" s="191"/>
      <c r="N79" s="191"/>
      <c r="O79" s="191"/>
      <c r="P79" s="473"/>
      <c r="Q79" s="191"/>
      <c r="R79" s="191"/>
      <c r="S79" s="449"/>
      <c r="T79" s="191"/>
      <c r="U79" s="191"/>
      <c r="V79" s="191"/>
      <c r="W79" s="191"/>
      <c r="X79" s="191"/>
      <c r="Y79" s="47"/>
      <c r="Z79" s="388"/>
      <c r="AA79" s="388"/>
      <c r="AB79" s="388"/>
      <c r="AC79" s="388"/>
    </row>
    <row r="80" spans="1:29" s="387" customFormat="1" ht="10.5" customHeight="1">
      <c r="A80" s="385"/>
      <c r="B80" s="300"/>
      <c r="C80" s="386"/>
      <c r="I80" s="191"/>
      <c r="J80" s="191"/>
      <c r="K80" s="473"/>
      <c r="L80" s="191"/>
      <c r="M80" s="191"/>
      <c r="N80" s="191"/>
      <c r="O80" s="191"/>
      <c r="P80" s="473"/>
      <c r="Q80" s="191"/>
      <c r="R80" s="191"/>
      <c r="S80" s="449"/>
      <c r="T80" s="191"/>
      <c r="U80" s="191"/>
      <c r="V80" s="191"/>
      <c r="W80" s="191"/>
      <c r="X80" s="191"/>
      <c r="Y80" s="47"/>
      <c r="Z80" s="388"/>
      <c r="AA80" s="388"/>
      <c r="AB80" s="388"/>
      <c r="AC80" s="388"/>
    </row>
    <row r="81" spans="1:29" s="387" customFormat="1" ht="10.5" customHeight="1">
      <c r="A81" s="385"/>
      <c r="B81" s="300"/>
      <c r="C81" s="386"/>
      <c r="I81" s="191"/>
      <c r="J81" s="191"/>
      <c r="K81" s="473"/>
      <c r="L81" s="191"/>
      <c r="M81" s="191"/>
      <c r="N81" s="191"/>
      <c r="O81" s="191"/>
      <c r="P81" s="473"/>
      <c r="Q81" s="191"/>
      <c r="R81" s="191"/>
      <c r="S81" s="449"/>
      <c r="T81" s="191"/>
      <c r="U81" s="191"/>
      <c r="V81" s="191"/>
      <c r="W81" s="191"/>
      <c r="X81" s="191"/>
      <c r="Y81" s="47"/>
      <c r="Z81" s="388"/>
      <c r="AA81" s="388"/>
      <c r="AB81" s="388"/>
      <c r="AC81" s="388"/>
    </row>
    <row r="82" spans="1:29" s="387" customFormat="1" ht="10.5" customHeight="1">
      <c r="A82" s="385"/>
      <c r="B82" s="300"/>
      <c r="C82" s="386"/>
      <c r="I82" s="191"/>
      <c r="J82" s="191"/>
      <c r="K82" s="473"/>
      <c r="L82" s="191"/>
      <c r="M82" s="191"/>
      <c r="N82" s="191"/>
      <c r="O82" s="191"/>
      <c r="P82" s="473"/>
      <c r="Q82" s="191"/>
      <c r="R82" s="191"/>
      <c r="S82" s="449"/>
      <c r="T82" s="191"/>
      <c r="U82" s="191"/>
      <c r="V82" s="191"/>
      <c r="W82" s="191"/>
      <c r="X82" s="191"/>
      <c r="Y82" s="47"/>
      <c r="Z82" s="388"/>
      <c r="AA82" s="388"/>
      <c r="AB82" s="388"/>
      <c r="AC82" s="388"/>
    </row>
    <row r="83" spans="1:29" s="387" customFormat="1" ht="10.5" customHeight="1">
      <c r="A83" s="385"/>
      <c r="B83" s="300"/>
      <c r="C83" s="386"/>
      <c r="I83" s="191"/>
      <c r="J83" s="191"/>
      <c r="K83" s="473"/>
      <c r="L83" s="191"/>
      <c r="M83" s="191"/>
      <c r="N83" s="191"/>
      <c r="O83" s="191"/>
      <c r="P83" s="473"/>
      <c r="Q83" s="191"/>
      <c r="R83" s="191"/>
      <c r="S83" s="449"/>
      <c r="T83" s="191"/>
      <c r="U83" s="191"/>
      <c r="V83" s="191"/>
      <c r="W83" s="191"/>
      <c r="X83" s="191"/>
      <c r="Y83" s="47"/>
      <c r="Z83" s="388"/>
      <c r="AA83" s="388"/>
      <c r="AB83" s="388"/>
      <c r="AC83" s="388"/>
    </row>
    <row r="84" spans="1:29" s="387" customFormat="1" ht="10.5" customHeight="1">
      <c r="A84" s="385"/>
      <c r="B84" s="300"/>
      <c r="C84" s="386"/>
      <c r="I84" s="191"/>
      <c r="J84" s="191"/>
      <c r="K84" s="473"/>
      <c r="L84" s="191"/>
      <c r="M84" s="191"/>
      <c r="N84" s="191"/>
      <c r="O84" s="191"/>
      <c r="P84" s="473"/>
      <c r="Q84" s="191"/>
      <c r="R84" s="191"/>
      <c r="S84" s="449"/>
      <c r="T84" s="191"/>
      <c r="U84" s="191"/>
      <c r="V84" s="191"/>
      <c r="W84" s="191"/>
      <c r="X84" s="191"/>
      <c r="Y84" s="47"/>
      <c r="Z84" s="388"/>
      <c r="AA84" s="388"/>
      <c r="AB84" s="388"/>
      <c r="AC84" s="388"/>
    </row>
    <row r="85" spans="1:29" s="387" customFormat="1" ht="10.5" customHeight="1">
      <c r="A85" s="385"/>
      <c r="B85" s="300"/>
      <c r="C85" s="386"/>
      <c r="I85" s="191"/>
      <c r="J85" s="191"/>
      <c r="K85" s="473"/>
      <c r="L85" s="191"/>
      <c r="M85" s="191"/>
      <c r="N85" s="191"/>
      <c r="O85" s="191"/>
      <c r="P85" s="473"/>
      <c r="Q85" s="191"/>
      <c r="R85" s="191"/>
      <c r="S85" s="449"/>
      <c r="T85" s="191"/>
      <c r="U85" s="191"/>
      <c r="V85" s="191"/>
      <c r="W85" s="191"/>
      <c r="X85" s="191"/>
      <c r="Y85" s="47"/>
      <c r="Z85" s="388"/>
      <c r="AA85" s="388"/>
      <c r="AB85" s="388"/>
      <c r="AC85" s="388"/>
    </row>
    <row r="86" spans="1:29" s="387" customFormat="1" ht="10.5" customHeight="1">
      <c r="A86" s="385"/>
      <c r="B86" s="300"/>
      <c r="C86" s="386"/>
      <c r="I86" s="191"/>
      <c r="J86" s="191"/>
      <c r="K86" s="473"/>
      <c r="L86" s="191"/>
      <c r="M86" s="191"/>
      <c r="N86" s="191"/>
      <c r="O86" s="191"/>
      <c r="P86" s="473"/>
      <c r="Q86" s="191"/>
      <c r="R86" s="191"/>
      <c r="S86" s="449"/>
      <c r="T86" s="191"/>
      <c r="U86" s="191"/>
      <c r="V86" s="191"/>
      <c r="W86" s="191"/>
      <c r="X86" s="191"/>
      <c r="Y86" s="47"/>
      <c r="Z86" s="388"/>
      <c r="AA86" s="388"/>
      <c r="AB86" s="388"/>
      <c r="AC86" s="388"/>
    </row>
    <row r="87" spans="1:29" s="387" customFormat="1" ht="10.5" customHeight="1">
      <c r="A87" s="385"/>
      <c r="B87" s="300"/>
      <c r="C87" s="386"/>
      <c r="I87" s="191"/>
      <c r="J87" s="191"/>
      <c r="K87" s="473"/>
      <c r="L87" s="191"/>
      <c r="M87" s="191"/>
      <c r="N87" s="191"/>
      <c r="O87" s="191"/>
      <c r="P87" s="473"/>
      <c r="Q87" s="191"/>
      <c r="R87" s="191"/>
      <c r="S87" s="449"/>
      <c r="T87" s="191"/>
      <c r="U87" s="191"/>
      <c r="V87" s="191"/>
      <c r="W87" s="191"/>
      <c r="X87" s="191"/>
      <c r="Y87" s="47"/>
      <c r="Z87" s="388"/>
      <c r="AA87" s="388"/>
      <c r="AB87" s="388"/>
      <c r="AC87" s="388"/>
    </row>
    <row r="88" spans="1:29" s="387" customFormat="1" ht="10.5" customHeight="1">
      <c r="A88" s="385"/>
      <c r="B88" s="300"/>
      <c r="C88" s="386"/>
      <c r="I88" s="191"/>
      <c r="J88" s="191"/>
      <c r="K88" s="473"/>
      <c r="L88" s="191"/>
      <c r="M88" s="191"/>
      <c r="N88" s="191"/>
      <c r="O88" s="191"/>
      <c r="P88" s="473"/>
      <c r="Q88" s="191"/>
      <c r="R88" s="191"/>
      <c r="S88" s="449"/>
      <c r="T88" s="191"/>
      <c r="U88" s="191"/>
      <c r="V88" s="191"/>
      <c r="W88" s="191"/>
      <c r="X88" s="191"/>
      <c r="Y88" s="47"/>
      <c r="Z88" s="388"/>
      <c r="AA88" s="388"/>
      <c r="AB88" s="388"/>
      <c r="AC88" s="388"/>
    </row>
    <row r="89" spans="1:29" s="387" customFormat="1" ht="10.5" customHeight="1">
      <c r="A89" s="385"/>
      <c r="B89" s="300"/>
      <c r="C89" s="386"/>
      <c r="I89" s="191"/>
      <c r="J89" s="191"/>
      <c r="K89" s="473"/>
      <c r="L89" s="191"/>
      <c r="M89" s="191"/>
      <c r="N89" s="191"/>
      <c r="O89" s="191"/>
      <c r="P89" s="473"/>
      <c r="Q89" s="191"/>
      <c r="R89" s="191"/>
      <c r="S89" s="449"/>
      <c r="T89" s="191"/>
      <c r="U89" s="191"/>
      <c r="V89" s="191"/>
      <c r="W89" s="191"/>
      <c r="X89" s="191"/>
      <c r="Y89" s="47"/>
      <c r="Z89" s="388"/>
      <c r="AA89" s="388"/>
      <c r="AB89" s="388"/>
      <c r="AC89" s="388"/>
    </row>
    <row r="90" spans="1:29" s="387" customFormat="1" ht="10.5" customHeight="1">
      <c r="A90" s="385"/>
      <c r="B90" s="300"/>
      <c r="C90" s="386"/>
      <c r="I90" s="191"/>
      <c r="J90" s="191"/>
      <c r="K90" s="473"/>
      <c r="L90" s="191"/>
      <c r="M90" s="191"/>
      <c r="N90" s="191"/>
      <c r="O90" s="191"/>
      <c r="P90" s="473"/>
      <c r="Q90" s="191"/>
      <c r="R90" s="191"/>
      <c r="S90" s="449"/>
      <c r="T90" s="191"/>
      <c r="U90" s="191"/>
      <c r="V90" s="191"/>
      <c r="W90" s="191"/>
      <c r="X90" s="191"/>
      <c r="Y90" s="47"/>
      <c r="Z90" s="388"/>
      <c r="AA90" s="388"/>
      <c r="AB90" s="388"/>
      <c r="AC90" s="388"/>
    </row>
    <row r="91" spans="1:29" s="387" customFormat="1" ht="10.5" customHeight="1">
      <c r="A91" s="385"/>
      <c r="B91" s="300"/>
      <c r="C91" s="386"/>
      <c r="I91" s="191"/>
      <c r="J91" s="191"/>
      <c r="K91" s="473"/>
      <c r="L91" s="191"/>
      <c r="M91" s="191"/>
      <c r="N91" s="191"/>
      <c r="O91" s="191"/>
      <c r="P91" s="473"/>
      <c r="Q91" s="191"/>
      <c r="R91" s="191"/>
      <c r="S91" s="449"/>
      <c r="T91" s="191"/>
      <c r="U91" s="191"/>
      <c r="V91" s="191"/>
      <c r="W91" s="191"/>
      <c r="X91" s="191"/>
      <c r="Y91" s="47"/>
      <c r="Z91" s="388"/>
      <c r="AA91" s="388"/>
      <c r="AB91" s="388"/>
      <c r="AC91" s="388"/>
    </row>
    <row r="92" spans="1:29" s="387" customFormat="1" ht="10.5" customHeight="1">
      <c r="A92" s="385"/>
      <c r="B92" s="300"/>
      <c r="C92" s="386"/>
      <c r="I92" s="191"/>
      <c r="J92" s="191"/>
      <c r="K92" s="473"/>
      <c r="L92" s="191"/>
      <c r="M92" s="191"/>
      <c r="N92" s="191"/>
      <c r="O92" s="191"/>
      <c r="P92" s="473"/>
      <c r="Q92" s="191"/>
      <c r="R92" s="191"/>
      <c r="S92" s="449"/>
      <c r="T92" s="191"/>
      <c r="U92" s="191"/>
      <c r="V92" s="191"/>
      <c r="W92" s="191"/>
      <c r="X92" s="191"/>
      <c r="Y92" s="47"/>
      <c r="Z92" s="388"/>
      <c r="AA92" s="388"/>
      <c r="AB92" s="388"/>
      <c r="AC92" s="388"/>
    </row>
    <row r="93" spans="1:29" s="387" customFormat="1" ht="10.5" customHeight="1">
      <c r="A93" s="385"/>
      <c r="B93" s="300"/>
      <c r="C93" s="386"/>
      <c r="I93" s="191"/>
      <c r="J93" s="191"/>
      <c r="K93" s="473"/>
      <c r="L93" s="191"/>
      <c r="M93" s="191"/>
      <c r="N93" s="191"/>
      <c r="O93" s="191"/>
      <c r="P93" s="473"/>
      <c r="Q93" s="191"/>
      <c r="R93" s="191"/>
      <c r="S93" s="449"/>
      <c r="T93" s="191"/>
      <c r="U93" s="191"/>
      <c r="V93" s="191"/>
      <c r="W93" s="191"/>
      <c r="X93" s="191"/>
      <c r="Y93" s="47"/>
      <c r="Z93" s="388"/>
      <c r="AA93" s="388"/>
      <c r="AB93" s="388"/>
      <c r="AC93" s="388"/>
    </row>
    <row r="94" spans="1:29" s="387" customFormat="1" ht="10.5" customHeight="1">
      <c r="A94" s="385"/>
      <c r="B94" s="300"/>
      <c r="C94" s="386"/>
      <c r="I94" s="191"/>
      <c r="J94" s="191"/>
      <c r="K94" s="473"/>
      <c r="L94" s="191"/>
      <c r="M94" s="191"/>
      <c r="N94" s="191"/>
      <c r="O94" s="191"/>
      <c r="P94" s="473"/>
      <c r="Q94" s="191"/>
      <c r="R94" s="191"/>
      <c r="S94" s="449"/>
      <c r="T94" s="191"/>
      <c r="U94" s="191"/>
      <c r="V94" s="191"/>
      <c r="W94" s="191"/>
      <c r="X94" s="191"/>
      <c r="Y94" s="47"/>
      <c r="Z94" s="388"/>
      <c r="AA94" s="388"/>
      <c r="AB94" s="388"/>
      <c r="AC94" s="388"/>
    </row>
    <row r="95" spans="1:29" s="387" customFormat="1" ht="10.5" customHeight="1">
      <c r="A95" s="385"/>
      <c r="B95" s="300"/>
      <c r="C95" s="386"/>
      <c r="I95" s="191"/>
      <c r="J95" s="191"/>
      <c r="K95" s="473"/>
      <c r="L95" s="191"/>
      <c r="M95" s="191"/>
      <c r="N95" s="191"/>
      <c r="O95" s="191"/>
      <c r="P95" s="473"/>
      <c r="Q95" s="191"/>
      <c r="R95" s="191"/>
      <c r="S95" s="449"/>
      <c r="T95" s="191"/>
      <c r="U95" s="191"/>
      <c r="V95" s="191"/>
      <c r="W95" s="191"/>
      <c r="X95" s="191"/>
      <c r="Y95" s="47"/>
      <c r="Z95" s="388"/>
      <c r="AA95" s="388"/>
      <c r="AB95" s="388"/>
      <c r="AC95" s="388"/>
    </row>
    <row r="96" spans="1:29" s="387" customFormat="1" ht="10.5" customHeight="1">
      <c r="A96" s="385"/>
      <c r="B96" s="300"/>
      <c r="C96" s="386"/>
      <c r="I96" s="191"/>
      <c r="J96" s="191"/>
      <c r="K96" s="473"/>
      <c r="L96" s="191"/>
      <c r="M96" s="191"/>
      <c r="N96" s="191"/>
      <c r="O96" s="191"/>
      <c r="P96" s="473"/>
      <c r="Q96" s="191"/>
      <c r="R96" s="191"/>
      <c r="S96" s="449"/>
      <c r="T96" s="191"/>
      <c r="U96" s="191"/>
      <c r="V96" s="191"/>
      <c r="W96" s="191"/>
      <c r="X96" s="191"/>
      <c r="Y96" s="47"/>
      <c r="Z96" s="388"/>
      <c r="AA96" s="388"/>
      <c r="AB96" s="388"/>
      <c r="AC96" s="388"/>
    </row>
    <row r="97" spans="1:29" s="387" customFormat="1" ht="10.5" customHeight="1">
      <c r="A97" s="385"/>
      <c r="B97" s="300"/>
      <c r="C97" s="386"/>
      <c r="I97" s="191"/>
      <c r="J97" s="191"/>
      <c r="K97" s="473"/>
      <c r="L97" s="191"/>
      <c r="M97" s="191"/>
      <c r="N97" s="191"/>
      <c r="O97" s="191"/>
      <c r="P97" s="473"/>
      <c r="Q97" s="191"/>
      <c r="R97" s="191"/>
      <c r="S97" s="449"/>
      <c r="T97" s="191"/>
      <c r="U97" s="191"/>
      <c r="V97" s="191"/>
      <c r="W97" s="191"/>
      <c r="X97" s="191"/>
      <c r="Y97" s="47"/>
      <c r="Z97" s="388"/>
      <c r="AA97" s="388"/>
      <c r="AB97" s="388"/>
      <c r="AC97" s="388"/>
    </row>
    <row r="98" spans="1:29" s="387" customFormat="1" ht="10.5" customHeight="1">
      <c r="A98" s="385"/>
      <c r="B98" s="300"/>
      <c r="C98" s="386"/>
      <c r="I98" s="191"/>
      <c r="J98" s="191"/>
      <c r="K98" s="473"/>
      <c r="L98" s="191"/>
      <c r="M98" s="191"/>
      <c r="N98" s="191"/>
      <c r="O98" s="191"/>
      <c r="P98" s="473"/>
      <c r="Q98" s="191"/>
      <c r="R98" s="191"/>
      <c r="S98" s="449"/>
      <c r="T98" s="191"/>
      <c r="U98" s="191"/>
      <c r="V98" s="191"/>
      <c r="W98" s="191"/>
      <c r="X98" s="191"/>
      <c r="Y98" s="47"/>
      <c r="Z98" s="388"/>
      <c r="AA98" s="388"/>
      <c r="AB98" s="388"/>
      <c r="AC98" s="388"/>
    </row>
    <row r="99" spans="1:29" s="387" customFormat="1" ht="10.5" customHeight="1">
      <c r="A99" s="385"/>
      <c r="B99" s="300"/>
      <c r="C99" s="386"/>
      <c r="I99" s="191"/>
      <c r="J99" s="191"/>
      <c r="K99" s="473"/>
      <c r="L99" s="191"/>
      <c r="M99" s="191"/>
      <c r="N99" s="191"/>
      <c r="O99" s="191"/>
      <c r="P99" s="473"/>
      <c r="Q99" s="191"/>
      <c r="R99" s="191"/>
      <c r="S99" s="449"/>
      <c r="T99" s="191"/>
      <c r="U99" s="191"/>
      <c r="V99" s="191"/>
      <c r="W99" s="191"/>
      <c r="X99" s="191"/>
      <c r="Y99" s="47"/>
      <c r="Z99" s="388"/>
      <c r="AA99" s="388"/>
      <c r="AB99" s="388"/>
      <c r="AC99" s="388"/>
    </row>
    <row r="100" spans="1:29" s="387" customFormat="1" ht="10.5" customHeight="1">
      <c r="A100" s="385"/>
      <c r="B100" s="300"/>
      <c r="C100" s="386"/>
      <c r="I100" s="191"/>
      <c r="J100" s="191"/>
      <c r="K100" s="473"/>
      <c r="L100" s="191"/>
      <c r="M100" s="191"/>
      <c r="N100" s="191"/>
      <c r="O100" s="191"/>
      <c r="P100" s="473"/>
      <c r="Q100" s="191"/>
      <c r="R100" s="191"/>
      <c r="S100" s="449"/>
      <c r="T100" s="191"/>
      <c r="U100" s="191"/>
      <c r="V100" s="191"/>
      <c r="W100" s="191"/>
      <c r="X100" s="191"/>
      <c r="Y100" s="47"/>
      <c r="Z100" s="388"/>
      <c r="AA100" s="388"/>
      <c r="AB100" s="388"/>
      <c r="AC100" s="388"/>
    </row>
    <row r="101" spans="1:29" s="387" customFormat="1" ht="10.5" customHeight="1">
      <c r="A101" s="385"/>
      <c r="B101" s="300"/>
      <c r="C101" s="386"/>
      <c r="I101" s="191"/>
      <c r="J101" s="191"/>
      <c r="K101" s="473"/>
      <c r="L101" s="191"/>
      <c r="M101" s="191"/>
      <c r="N101" s="191"/>
      <c r="O101" s="191"/>
      <c r="P101" s="473"/>
      <c r="Q101" s="191"/>
      <c r="R101" s="191"/>
      <c r="S101" s="449"/>
      <c r="T101" s="191"/>
      <c r="U101" s="191"/>
      <c r="V101" s="191"/>
      <c r="W101" s="191"/>
      <c r="X101" s="191"/>
      <c r="Y101" s="47"/>
      <c r="Z101" s="388"/>
      <c r="AA101" s="388"/>
      <c r="AB101" s="388"/>
      <c r="AC101" s="388"/>
    </row>
    <row r="102" spans="1:29" s="387" customFormat="1" ht="10.5" customHeight="1">
      <c r="A102" s="385"/>
      <c r="B102" s="300"/>
      <c r="C102" s="386"/>
      <c r="I102" s="191"/>
      <c r="J102" s="191"/>
      <c r="K102" s="473"/>
      <c r="L102" s="191"/>
      <c r="M102" s="191"/>
      <c r="N102" s="191"/>
      <c r="O102" s="191"/>
      <c r="P102" s="473"/>
      <c r="Q102" s="191"/>
      <c r="R102" s="191"/>
      <c r="S102" s="449"/>
      <c r="T102" s="191"/>
      <c r="U102" s="191"/>
      <c r="V102" s="191"/>
      <c r="W102" s="191"/>
      <c r="X102" s="191"/>
      <c r="Y102" s="47"/>
      <c r="Z102" s="388"/>
      <c r="AA102" s="388"/>
      <c r="AB102" s="388"/>
      <c r="AC102" s="388"/>
    </row>
    <row r="103" spans="1:29" s="387" customFormat="1" ht="10.5" customHeight="1">
      <c r="A103" s="385"/>
      <c r="B103" s="300"/>
      <c r="C103" s="386"/>
      <c r="I103" s="191"/>
      <c r="J103" s="191"/>
      <c r="K103" s="473"/>
      <c r="L103" s="191"/>
      <c r="M103" s="191"/>
      <c r="N103" s="191"/>
      <c r="O103" s="191"/>
      <c r="P103" s="473"/>
      <c r="Q103" s="191"/>
      <c r="R103" s="191"/>
      <c r="S103" s="449"/>
      <c r="T103" s="191"/>
      <c r="U103" s="191"/>
      <c r="V103" s="191"/>
      <c r="W103" s="191"/>
      <c r="X103" s="191"/>
      <c r="Y103" s="47"/>
      <c r="Z103" s="388"/>
      <c r="AA103" s="388"/>
      <c r="AB103" s="388"/>
      <c r="AC103" s="388"/>
    </row>
    <row r="104" spans="1:29" s="387" customFormat="1" ht="10.5" customHeight="1">
      <c r="A104" s="385"/>
      <c r="B104" s="300"/>
      <c r="C104" s="386"/>
      <c r="I104" s="191"/>
      <c r="J104" s="191"/>
      <c r="K104" s="473"/>
      <c r="L104" s="191"/>
      <c r="M104" s="191"/>
      <c r="N104" s="191"/>
      <c r="O104" s="191"/>
      <c r="P104" s="473"/>
      <c r="Q104" s="191"/>
      <c r="R104" s="191"/>
      <c r="S104" s="449"/>
      <c r="T104" s="191"/>
      <c r="U104" s="191"/>
      <c r="V104" s="191"/>
      <c r="W104" s="191"/>
      <c r="X104" s="191"/>
      <c r="Y104" s="47"/>
      <c r="Z104" s="388"/>
      <c r="AA104" s="388"/>
      <c r="AB104" s="388"/>
      <c r="AC104" s="388"/>
    </row>
    <row r="105" spans="1:29" s="387" customFormat="1" ht="10.5" customHeight="1">
      <c r="A105" s="385"/>
      <c r="B105" s="300"/>
      <c r="C105" s="386"/>
      <c r="I105" s="191"/>
      <c r="J105" s="191"/>
      <c r="K105" s="473"/>
      <c r="L105" s="191"/>
      <c r="M105" s="191"/>
      <c r="N105" s="191"/>
      <c r="O105" s="191"/>
      <c r="P105" s="473"/>
      <c r="Q105" s="191"/>
      <c r="R105" s="191"/>
      <c r="S105" s="449"/>
      <c r="T105" s="191"/>
      <c r="U105" s="191"/>
      <c r="V105" s="191"/>
      <c r="W105" s="191"/>
      <c r="X105" s="191"/>
      <c r="Y105" s="47"/>
      <c r="Z105" s="388"/>
      <c r="AA105" s="388"/>
      <c r="AB105" s="388"/>
      <c r="AC105" s="388"/>
    </row>
    <row r="106" spans="1:29" s="387" customFormat="1" ht="10.5" customHeight="1">
      <c r="A106" s="385"/>
      <c r="B106" s="300"/>
      <c r="C106" s="386"/>
      <c r="I106" s="191"/>
      <c r="J106" s="191"/>
      <c r="K106" s="473"/>
      <c r="L106" s="191"/>
      <c r="M106" s="191"/>
      <c r="N106" s="191"/>
      <c r="O106" s="191"/>
      <c r="P106" s="473"/>
      <c r="Q106" s="191"/>
      <c r="R106" s="191"/>
      <c r="S106" s="449"/>
      <c r="T106" s="191"/>
      <c r="U106" s="191"/>
      <c r="V106" s="191"/>
      <c r="W106" s="191"/>
      <c r="X106" s="191"/>
      <c r="Y106" s="47"/>
      <c r="Z106" s="388"/>
      <c r="AA106" s="388"/>
      <c r="AB106" s="388"/>
      <c r="AC106" s="388"/>
    </row>
    <row r="107" spans="1:29" s="387" customFormat="1" ht="10.5" customHeight="1">
      <c r="A107" s="385"/>
      <c r="B107" s="300"/>
      <c r="C107" s="386"/>
      <c r="I107" s="191"/>
      <c r="J107" s="191"/>
      <c r="K107" s="473"/>
      <c r="L107" s="191"/>
      <c r="M107" s="191"/>
      <c r="N107" s="191"/>
      <c r="O107" s="191"/>
      <c r="P107" s="473"/>
      <c r="Q107" s="191"/>
      <c r="R107" s="191"/>
      <c r="S107" s="449"/>
      <c r="T107" s="191"/>
      <c r="U107" s="191"/>
      <c r="V107" s="191"/>
      <c r="W107" s="191"/>
      <c r="X107" s="191"/>
      <c r="Y107" s="47"/>
      <c r="Z107" s="388"/>
      <c r="AA107" s="388"/>
      <c r="AB107" s="388"/>
      <c r="AC107" s="388"/>
    </row>
    <row r="108" spans="1:29" s="387" customFormat="1" ht="10.5" customHeight="1">
      <c r="A108" s="385"/>
      <c r="B108" s="300"/>
      <c r="C108" s="386"/>
      <c r="I108" s="191"/>
      <c r="J108" s="191"/>
      <c r="K108" s="473"/>
      <c r="L108" s="191"/>
      <c r="M108" s="191"/>
      <c r="N108" s="191"/>
      <c r="O108" s="191"/>
      <c r="P108" s="473"/>
      <c r="Q108" s="191"/>
      <c r="R108" s="191"/>
      <c r="S108" s="449"/>
      <c r="T108" s="191"/>
      <c r="U108" s="191"/>
      <c r="V108" s="191"/>
      <c r="W108" s="191"/>
      <c r="X108" s="191"/>
      <c r="Y108" s="47"/>
      <c r="Z108" s="388"/>
      <c r="AA108" s="388"/>
      <c r="AB108" s="388"/>
      <c r="AC108" s="388"/>
    </row>
    <row r="109" spans="1:29" s="387" customFormat="1" ht="10.5" customHeight="1">
      <c r="A109" s="385"/>
      <c r="B109" s="300"/>
      <c r="C109" s="386"/>
      <c r="I109" s="191"/>
      <c r="J109" s="191"/>
      <c r="K109" s="473"/>
      <c r="L109" s="191"/>
      <c r="M109" s="191"/>
      <c r="N109" s="191"/>
      <c r="O109" s="191"/>
      <c r="P109" s="473"/>
      <c r="Q109" s="191"/>
      <c r="R109" s="191"/>
      <c r="S109" s="449"/>
      <c r="T109" s="191"/>
      <c r="U109" s="191"/>
      <c r="V109" s="191"/>
      <c r="W109" s="191"/>
      <c r="X109" s="191"/>
      <c r="Y109" s="47"/>
      <c r="Z109" s="388"/>
      <c r="AA109" s="388"/>
      <c r="AB109" s="388"/>
      <c r="AC109" s="388"/>
    </row>
    <row r="110" spans="1:29" s="387" customFormat="1" ht="10.5" customHeight="1">
      <c r="A110" s="385"/>
      <c r="B110" s="300"/>
      <c r="C110" s="386"/>
      <c r="I110" s="191"/>
      <c r="J110" s="191"/>
      <c r="K110" s="473"/>
      <c r="L110" s="191"/>
      <c r="M110" s="191"/>
      <c r="N110" s="191"/>
      <c r="O110" s="191"/>
      <c r="P110" s="473"/>
      <c r="Q110" s="191"/>
      <c r="R110" s="191"/>
      <c r="S110" s="449"/>
      <c r="T110" s="191"/>
      <c r="U110" s="191"/>
      <c r="V110" s="191"/>
      <c r="W110" s="191"/>
      <c r="X110" s="191"/>
      <c r="Y110" s="47"/>
      <c r="Z110" s="388"/>
      <c r="AA110" s="388"/>
      <c r="AB110" s="388"/>
      <c r="AC110" s="388"/>
    </row>
    <row r="111" spans="1:29" s="387" customFormat="1" ht="10.5" customHeight="1">
      <c r="A111" s="385"/>
      <c r="B111" s="300"/>
      <c r="C111" s="386"/>
      <c r="I111" s="191"/>
      <c r="J111" s="191"/>
      <c r="K111" s="473"/>
      <c r="L111" s="191"/>
      <c r="M111" s="191"/>
      <c r="N111" s="191"/>
      <c r="O111" s="191"/>
      <c r="P111" s="473"/>
      <c r="Q111" s="191"/>
      <c r="R111" s="191"/>
      <c r="S111" s="449"/>
      <c r="T111" s="191"/>
      <c r="U111" s="191"/>
      <c r="V111" s="191"/>
      <c r="W111" s="191"/>
      <c r="X111" s="191"/>
      <c r="Y111" s="47"/>
      <c r="Z111" s="388"/>
      <c r="AA111" s="388"/>
      <c r="AB111" s="388"/>
      <c r="AC111" s="388"/>
    </row>
    <row r="112" spans="1:29" s="387" customFormat="1" ht="10.5" customHeight="1">
      <c r="A112" s="385"/>
      <c r="B112" s="300"/>
      <c r="C112" s="386"/>
      <c r="I112" s="191"/>
      <c r="J112" s="191"/>
      <c r="K112" s="473"/>
      <c r="L112" s="191"/>
      <c r="M112" s="191"/>
      <c r="N112" s="191"/>
      <c r="O112" s="191"/>
      <c r="P112" s="473"/>
      <c r="Q112" s="191"/>
      <c r="R112" s="191"/>
      <c r="S112" s="449"/>
      <c r="T112" s="191"/>
      <c r="U112" s="191"/>
      <c r="V112" s="191"/>
      <c r="W112" s="191"/>
      <c r="X112" s="191"/>
      <c r="Y112" s="47"/>
      <c r="Z112" s="388"/>
      <c r="AA112" s="388"/>
      <c r="AB112" s="388"/>
      <c r="AC112" s="388"/>
    </row>
    <row r="113" spans="1:29" s="387" customFormat="1" ht="10.5" customHeight="1">
      <c r="A113" s="385"/>
      <c r="B113" s="300"/>
      <c r="C113" s="386"/>
      <c r="I113" s="191"/>
      <c r="J113" s="191"/>
      <c r="K113" s="473"/>
      <c r="L113" s="191"/>
      <c r="M113" s="191"/>
      <c r="N113" s="191"/>
      <c r="O113" s="191"/>
      <c r="P113" s="473"/>
      <c r="Q113" s="191"/>
      <c r="R113" s="191"/>
      <c r="S113" s="449"/>
      <c r="T113" s="191"/>
      <c r="U113" s="191"/>
      <c r="V113" s="191"/>
      <c r="W113" s="191"/>
      <c r="X113" s="191"/>
      <c r="Y113" s="47"/>
      <c r="Z113" s="388"/>
      <c r="AA113" s="388"/>
      <c r="AB113" s="388"/>
      <c r="AC113" s="388"/>
    </row>
    <row r="114" spans="1:29" s="387" customFormat="1" ht="10.5" customHeight="1">
      <c r="A114" s="385"/>
      <c r="B114" s="300"/>
      <c r="C114" s="386"/>
      <c r="I114" s="191"/>
      <c r="J114" s="191"/>
      <c r="K114" s="473"/>
      <c r="L114" s="191"/>
      <c r="M114" s="191"/>
      <c r="N114" s="191"/>
      <c r="O114" s="191"/>
      <c r="P114" s="473"/>
      <c r="Q114" s="191"/>
      <c r="R114" s="191"/>
      <c r="S114" s="449"/>
      <c r="T114" s="191"/>
      <c r="U114" s="191"/>
      <c r="V114" s="191"/>
      <c r="W114" s="191"/>
      <c r="X114" s="191"/>
      <c r="Y114" s="47"/>
      <c r="Z114" s="388"/>
      <c r="AA114" s="388"/>
      <c r="AB114" s="388"/>
      <c r="AC114" s="388"/>
    </row>
    <row r="115" spans="1:29" s="387" customFormat="1" ht="10.5" customHeight="1">
      <c r="A115" s="385"/>
      <c r="B115" s="300"/>
      <c r="C115" s="386"/>
      <c r="I115" s="191"/>
      <c r="J115" s="191"/>
      <c r="K115" s="473"/>
      <c r="L115" s="191"/>
      <c r="M115" s="191"/>
      <c r="N115" s="191"/>
      <c r="O115" s="191"/>
      <c r="P115" s="473"/>
      <c r="Q115" s="191"/>
      <c r="R115" s="191"/>
      <c r="S115" s="449"/>
      <c r="T115" s="191"/>
      <c r="U115" s="191"/>
      <c r="V115" s="191"/>
      <c r="W115" s="191"/>
      <c r="X115" s="191"/>
      <c r="Y115" s="47"/>
      <c r="Z115" s="388"/>
      <c r="AA115" s="388"/>
      <c r="AB115" s="388"/>
      <c r="AC115" s="388"/>
    </row>
    <row r="116" spans="1:29" s="387" customFormat="1" ht="10.5" customHeight="1">
      <c r="A116" s="385"/>
      <c r="B116" s="300"/>
      <c r="C116" s="386"/>
      <c r="I116" s="191"/>
      <c r="J116" s="191"/>
      <c r="K116" s="473"/>
      <c r="L116" s="191"/>
      <c r="M116" s="191"/>
      <c r="N116" s="191"/>
      <c r="O116" s="191"/>
      <c r="P116" s="473"/>
      <c r="Q116" s="191"/>
      <c r="R116" s="191"/>
      <c r="S116" s="449"/>
      <c r="T116" s="191"/>
      <c r="U116" s="191"/>
      <c r="V116" s="191"/>
      <c r="W116" s="191"/>
      <c r="X116" s="191"/>
      <c r="Y116" s="47"/>
      <c r="Z116" s="388"/>
      <c r="AA116" s="388"/>
      <c r="AB116" s="388"/>
      <c r="AC116" s="388"/>
    </row>
    <row r="117" spans="1:29" s="387" customFormat="1" ht="10.5" customHeight="1">
      <c r="A117" s="385"/>
      <c r="B117" s="300"/>
      <c r="C117" s="386"/>
      <c r="I117" s="191"/>
      <c r="J117" s="191"/>
      <c r="K117" s="473"/>
      <c r="L117" s="191"/>
      <c r="M117" s="191"/>
      <c r="N117" s="191"/>
      <c r="O117" s="191"/>
      <c r="P117" s="473"/>
      <c r="Q117" s="191"/>
      <c r="R117" s="191"/>
      <c r="S117" s="449"/>
      <c r="T117" s="191"/>
      <c r="U117" s="191"/>
      <c r="V117" s="191"/>
      <c r="W117" s="191"/>
      <c r="X117" s="191"/>
      <c r="Y117" s="47"/>
      <c r="Z117" s="388"/>
      <c r="AA117" s="388"/>
      <c r="AB117" s="388"/>
      <c r="AC117" s="388"/>
    </row>
    <row r="118" spans="1:29" s="387" customFormat="1" ht="10.5" customHeight="1">
      <c r="A118" s="385"/>
      <c r="B118" s="300"/>
      <c r="C118" s="386"/>
      <c r="I118" s="191"/>
      <c r="J118" s="191"/>
      <c r="K118" s="473"/>
      <c r="L118" s="191"/>
      <c r="M118" s="191"/>
      <c r="N118" s="191"/>
      <c r="O118" s="191"/>
      <c r="P118" s="473"/>
      <c r="Q118" s="191"/>
      <c r="R118" s="191"/>
      <c r="S118" s="449"/>
      <c r="T118" s="191"/>
      <c r="U118" s="191"/>
      <c r="V118" s="191"/>
      <c r="W118" s="191"/>
      <c r="X118" s="191"/>
      <c r="Y118" s="47"/>
      <c r="Z118" s="388"/>
      <c r="AA118" s="388"/>
      <c r="AB118" s="388"/>
      <c r="AC118" s="388"/>
    </row>
    <row r="119" spans="1:29" s="387" customFormat="1" ht="10.5" customHeight="1">
      <c r="A119" s="385"/>
      <c r="B119" s="300"/>
      <c r="C119" s="386"/>
      <c r="I119" s="191"/>
      <c r="J119" s="191"/>
      <c r="K119" s="473"/>
      <c r="L119" s="191"/>
      <c r="M119" s="191"/>
      <c r="N119" s="191"/>
      <c r="O119" s="191"/>
      <c r="P119" s="473"/>
      <c r="Q119" s="191"/>
      <c r="R119" s="191"/>
      <c r="S119" s="449"/>
      <c r="T119" s="191"/>
      <c r="U119" s="191"/>
      <c r="V119" s="191"/>
      <c r="W119" s="191"/>
      <c r="X119" s="191"/>
      <c r="Y119" s="47"/>
      <c r="Z119" s="388"/>
      <c r="AA119" s="388"/>
      <c r="AB119" s="388"/>
      <c r="AC119" s="388"/>
    </row>
    <row r="120" spans="1:29" s="387" customFormat="1" ht="10.5" customHeight="1">
      <c r="A120" s="385"/>
      <c r="B120" s="300"/>
      <c r="C120" s="386"/>
      <c r="I120" s="191"/>
      <c r="J120" s="191"/>
      <c r="K120" s="473"/>
      <c r="L120" s="191"/>
      <c r="M120" s="191"/>
      <c r="N120" s="191"/>
      <c r="O120" s="191"/>
      <c r="P120" s="473"/>
      <c r="Q120" s="191"/>
      <c r="R120" s="191"/>
      <c r="S120" s="449"/>
      <c r="T120" s="191"/>
      <c r="U120" s="191"/>
      <c r="V120" s="191"/>
      <c r="W120" s="191"/>
      <c r="X120" s="191"/>
      <c r="Y120" s="47"/>
      <c r="Z120" s="388"/>
      <c r="AA120" s="388"/>
      <c r="AB120" s="388"/>
      <c r="AC120" s="388"/>
    </row>
    <row r="121" spans="1:29" s="387" customFormat="1" ht="10.5" customHeight="1">
      <c r="A121" s="385"/>
      <c r="B121" s="300"/>
      <c r="C121" s="386"/>
      <c r="I121" s="191"/>
      <c r="J121" s="191"/>
      <c r="K121" s="473"/>
      <c r="L121" s="191"/>
      <c r="M121" s="191"/>
      <c r="N121" s="191"/>
      <c r="O121" s="191"/>
      <c r="P121" s="473"/>
      <c r="Q121" s="191"/>
      <c r="R121" s="191"/>
      <c r="S121" s="449"/>
      <c r="T121" s="191"/>
      <c r="U121" s="191"/>
      <c r="V121" s="191"/>
      <c r="W121" s="191"/>
      <c r="X121" s="191"/>
      <c r="Y121" s="47"/>
      <c r="Z121" s="388"/>
      <c r="AA121" s="388"/>
      <c r="AB121" s="388"/>
      <c r="AC121" s="388"/>
    </row>
    <row r="122" spans="1:29" s="387" customFormat="1" ht="10.5" customHeight="1">
      <c r="A122" s="385"/>
      <c r="B122" s="300"/>
      <c r="C122" s="386"/>
      <c r="I122" s="191"/>
      <c r="J122" s="191"/>
      <c r="K122" s="473"/>
      <c r="L122" s="191"/>
      <c r="M122" s="191"/>
      <c r="N122" s="191"/>
      <c r="O122" s="191"/>
      <c r="P122" s="473"/>
      <c r="Q122" s="191"/>
      <c r="R122" s="191"/>
      <c r="S122" s="449"/>
      <c r="T122" s="191"/>
      <c r="U122" s="191"/>
      <c r="V122" s="191"/>
      <c r="W122" s="191"/>
      <c r="X122" s="191"/>
      <c r="Y122" s="47"/>
      <c r="Z122" s="388"/>
      <c r="AA122" s="388"/>
      <c r="AB122" s="388"/>
      <c r="AC122" s="388"/>
    </row>
    <row r="123" spans="1:29" s="387" customFormat="1" ht="10.5" customHeight="1">
      <c r="A123" s="385"/>
      <c r="B123" s="300"/>
      <c r="C123" s="386"/>
      <c r="I123" s="191"/>
      <c r="J123" s="191"/>
      <c r="K123" s="473"/>
      <c r="L123" s="191"/>
      <c r="M123" s="191"/>
      <c r="N123" s="191"/>
      <c r="O123" s="191"/>
      <c r="P123" s="473"/>
      <c r="Q123" s="191"/>
      <c r="R123" s="191"/>
      <c r="S123" s="449"/>
      <c r="T123" s="191"/>
      <c r="U123" s="191"/>
      <c r="V123" s="191"/>
      <c r="W123" s="191"/>
      <c r="X123" s="191"/>
      <c r="Y123" s="47"/>
      <c r="Z123" s="388"/>
      <c r="AA123" s="388"/>
      <c r="AB123" s="388"/>
      <c r="AC123" s="388"/>
    </row>
    <row r="124" spans="1:29" s="387" customFormat="1" ht="10.5" customHeight="1">
      <c r="A124" s="385"/>
      <c r="B124" s="300"/>
      <c r="C124" s="386"/>
      <c r="I124" s="191"/>
      <c r="J124" s="191"/>
      <c r="K124" s="473"/>
      <c r="L124" s="191"/>
      <c r="M124" s="191"/>
      <c r="N124" s="191"/>
      <c r="O124" s="191"/>
      <c r="P124" s="473"/>
      <c r="Q124" s="191"/>
      <c r="R124" s="191"/>
      <c r="S124" s="449"/>
      <c r="T124" s="191"/>
      <c r="U124" s="191"/>
      <c r="V124" s="191"/>
      <c r="W124" s="191"/>
      <c r="X124" s="191"/>
      <c r="Y124" s="47"/>
      <c r="Z124" s="388"/>
      <c r="AA124" s="388"/>
      <c r="AB124" s="388"/>
      <c r="AC124" s="388"/>
    </row>
    <row r="125" spans="1:29" s="387" customFormat="1" ht="10.5" customHeight="1">
      <c r="A125" s="385"/>
      <c r="B125" s="300"/>
      <c r="C125" s="386"/>
      <c r="I125" s="191"/>
      <c r="J125" s="191"/>
      <c r="K125" s="473"/>
      <c r="L125" s="191"/>
      <c r="M125" s="191"/>
      <c r="N125" s="191"/>
      <c r="O125" s="191"/>
      <c r="P125" s="473"/>
      <c r="Q125" s="191"/>
      <c r="R125" s="191"/>
      <c r="S125" s="449"/>
      <c r="T125" s="191"/>
      <c r="U125" s="191"/>
      <c r="V125" s="191"/>
      <c r="W125" s="191"/>
      <c r="X125" s="191"/>
      <c r="Y125" s="47"/>
      <c r="Z125" s="388"/>
      <c r="AA125" s="388"/>
      <c r="AB125" s="388"/>
      <c r="AC125" s="388"/>
    </row>
    <row r="126" spans="1:29" s="387" customFormat="1" ht="10.5" customHeight="1">
      <c r="A126" s="385"/>
      <c r="B126" s="300"/>
      <c r="C126" s="386"/>
      <c r="I126" s="191"/>
      <c r="J126" s="191"/>
      <c r="K126" s="473"/>
      <c r="L126" s="191"/>
      <c r="M126" s="191"/>
      <c r="N126" s="191"/>
      <c r="O126" s="191"/>
      <c r="P126" s="473"/>
      <c r="Q126" s="191"/>
      <c r="R126" s="191"/>
      <c r="S126" s="449"/>
      <c r="T126" s="191"/>
      <c r="U126" s="191"/>
      <c r="V126" s="191"/>
      <c r="W126" s="191"/>
      <c r="X126" s="191"/>
      <c r="Y126" s="47"/>
      <c r="Z126" s="388"/>
      <c r="AA126" s="388"/>
      <c r="AB126" s="388"/>
      <c r="AC126" s="388"/>
    </row>
    <row r="127" spans="1:29" s="387" customFormat="1" ht="10.5" customHeight="1">
      <c r="A127" s="385"/>
      <c r="B127" s="300"/>
      <c r="C127" s="386"/>
      <c r="I127" s="191"/>
      <c r="J127" s="191"/>
      <c r="K127" s="473"/>
      <c r="L127" s="191"/>
      <c r="M127" s="191"/>
      <c r="N127" s="191"/>
      <c r="O127" s="191"/>
      <c r="P127" s="473"/>
      <c r="Q127" s="191"/>
      <c r="R127" s="191"/>
      <c r="S127" s="449"/>
      <c r="T127" s="191"/>
      <c r="U127" s="191"/>
      <c r="V127" s="191"/>
      <c r="W127" s="191"/>
      <c r="X127" s="191"/>
      <c r="Y127" s="47"/>
      <c r="Z127" s="388"/>
      <c r="AA127" s="388"/>
      <c r="AB127" s="388"/>
      <c r="AC127" s="388"/>
    </row>
    <row r="128" spans="1:29" s="387" customFormat="1" ht="10.5" customHeight="1">
      <c r="A128" s="385"/>
      <c r="B128" s="300"/>
      <c r="C128" s="386"/>
      <c r="I128" s="191"/>
      <c r="J128" s="191"/>
      <c r="K128" s="473"/>
      <c r="L128" s="191"/>
      <c r="M128" s="191"/>
      <c r="N128" s="191"/>
      <c r="O128" s="191"/>
      <c r="P128" s="473"/>
      <c r="Q128" s="191"/>
      <c r="R128" s="191"/>
      <c r="S128" s="449"/>
      <c r="T128" s="191"/>
      <c r="U128" s="191"/>
      <c r="V128" s="191"/>
      <c r="W128" s="191"/>
      <c r="X128" s="191"/>
      <c r="Y128" s="47"/>
      <c r="Z128" s="388"/>
      <c r="AA128" s="388"/>
      <c r="AB128" s="388"/>
      <c r="AC128" s="388"/>
    </row>
    <row r="129" spans="1:29" s="387" customFormat="1" ht="10.5" customHeight="1">
      <c r="A129" s="385"/>
      <c r="B129" s="300"/>
      <c r="C129" s="386"/>
      <c r="I129" s="191"/>
      <c r="J129" s="191"/>
      <c r="K129" s="473"/>
      <c r="L129" s="191"/>
      <c r="M129" s="191"/>
      <c r="N129" s="191"/>
      <c r="O129" s="191"/>
      <c r="P129" s="473"/>
      <c r="Q129" s="191"/>
      <c r="R129" s="191"/>
      <c r="S129" s="449"/>
      <c r="T129" s="191"/>
      <c r="U129" s="191"/>
      <c r="V129" s="191"/>
      <c r="W129" s="191"/>
      <c r="X129" s="191"/>
      <c r="Y129" s="47"/>
      <c r="Z129" s="388"/>
      <c r="AA129" s="388"/>
      <c r="AB129" s="388"/>
      <c r="AC129" s="388"/>
    </row>
    <row r="130" spans="1:29" s="387" customFormat="1" ht="10.5" customHeight="1">
      <c r="A130" s="385"/>
      <c r="B130" s="300"/>
      <c r="C130" s="386"/>
      <c r="I130" s="191"/>
      <c r="J130" s="191"/>
      <c r="K130" s="473"/>
      <c r="L130" s="191"/>
      <c r="M130" s="191"/>
      <c r="N130" s="191"/>
      <c r="O130" s="191"/>
      <c r="P130" s="473"/>
      <c r="Q130" s="191"/>
      <c r="R130" s="191"/>
      <c r="S130" s="449"/>
      <c r="T130" s="191"/>
      <c r="U130" s="191"/>
      <c r="V130" s="191"/>
      <c r="W130" s="191"/>
      <c r="X130" s="191"/>
      <c r="Y130" s="47"/>
      <c r="Z130" s="388"/>
      <c r="AA130" s="388"/>
      <c r="AB130" s="388"/>
      <c r="AC130" s="388"/>
    </row>
    <row r="131" spans="1:29" s="387" customFormat="1" ht="10.5" customHeight="1">
      <c r="A131" s="385"/>
      <c r="B131" s="300"/>
      <c r="C131" s="386"/>
      <c r="I131" s="191"/>
      <c r="J131" s="191"/>
      <c r="K131" s="473"/>
      <c r="L131" s="191"/>
      <c r="M131" s="191"/>
      <c r="N131" s="191"/>
      <c r="O131" s="191"/>
      <c r="P131" s="473"/>
      <c r="Q131" s="191"/>
      <c r="R131" s="191"/>
      <c r="S131" s="449"/>
      <c r="T131" s="191"/>
      <c r="U131" s="191"/>
      <c r="V131" s="191"/>
      <c r="W131" s="191"/>
      <c r="X131" s="191"/>
      <c r="Y131" s="47"/>
      <c r="Z131" s="388"/>
      <c r="AA131" s="388"/>
      <c r="AB131" s="388"/>
      <c r="AC131" s="388"/>
    </row>
    <row r="132" spans="1:29" s="387" customFormat="1" ht="10.5" customHeight="1">
      <c r="A132" s="385"/>
      <c r="B132" s="300"/>
      <c r="C132" s="386"/>
      <c r="I132" s="191"/>
      <c r="J132" s="191"/>
      <c r="K132" s="473"/>
      <c r="L132" s="191"/>
      <c r="M132" s="191"/>
      <c r="N132" s="191"/>
      <c r="O132" s="191"/>
      <c r="P132" s="473"/>
      <c r="Q132" s="191"/>
      <c r="R132" s="191"/>
      <c r="S132" s="449"/>
      <c r="T132" s="191"/>
      <c r="U132" s="191"/>
      <c r="V132" s="191"/>
      <c r="W132" s="191"/>
      <c r="X132" s="191"/>
      <c r="Y132" s="47"/>
      <c r="Z132" s="388"/>
      <c r="AA132" s="388"/>
      <c r="AB132" s="388"/>
      <c r="AC132" s="388"/>
    </row>
    <row r="133" spans="1:29" s="387" customFormat="1" ht="10.5" customHeight="1">
      <c r="A133" s="385"/>
      <c r="B133" s="300"/>
      <c r="C133" s="386"/>
      <c r="I133" s="191"/>
      <c r="J133" s="191"/>
      <c r="K133" s="473"/>
      <c r="L133" s="191"/>
      <c r="M133" s="191"/>
      <c r="N133" s="191"/>
      <c r="O133" s="191"/>
      <c r="P133" s="473"/>
      <c r="Q133" s="191"/>
      <c r="R133" s="191"/>
      <c r="S133" s="449"/>
      <c r="T133" s="191"/>
      <c r="U133" s="191"/>
      <c r="V133" s="191"/>
      <c r="W133" s="191"/>
      <c r="X133" s="191"/>
      <c r="Y133" s="47"/>
      <c r="Z133" s="388"/>
      <c r="AA133" s="388"/>
      <c r="AB133" s="388"/>
      <c r="AC133" s="388"/>
    </row>
    <row r="134" spans="1:29" s="387" customFormat="1" ht="10.5" customHeight="1">
      <c r="A134" s="385"/>
      <c r="B134" s="300"/>
      <c r="C134" s="386"/>
      <c r="I134" s="191"/>
      <c r="J134" s="191"/>
      <c r="K134" s="473"/>
      <c r="L134" s="191"/>
      <c r="M134" s="191"/>
      <c r="N134" s="191"/>
      <c r="O134" s="191"/>
      <c r="P134" s="473"/>
      <c r="Q134" s="191"/>
      <c r="R134" s="191"/>
      <c r="S134" s="449"/>
      <c r="T134" s="191"/>
      <c r="U134" s="191"/>
      <c r="V134" s="191"/>
      <c r="W134" s="191"/>
      <c r="X134" s="191"/>
      <c r="Y134" s="47"/>
      <c r="Z134" s="388"/>
      <c r="AA134" s="388"/>
      <c r="AB134" s="388"/>
      <c r="AC134" s="388"/>
    </row>
    <row r="135" spans="1:29" s="387" customFormat="1" ht="10.5" customHeight="1">
      <c r="A135" s="385"/>
      <c r="B135" s="300"/>
      <c r="C135" s="386"/>
      <c r="I135" s="191"/>
      <c r="J135" s="191"/>
      <c r="K135" s="473"/>
      <c r="L135" s="191"/>
      <c r="M135" s="191"/>
      <c r="N135" s="191"/>
      <c r="O135" s="191"/>
      <c r="P135" s="473"/>
      <c r="Q135" s="191"/>
      <c r="R135" s="191"/>
      <c r="S135" s="449"/>
      <c r="T135" s="191"/>
      <c r="U135" s="191"/>
      <c r="V135" s="191"/>
      <c r="W135" s="191"/>
      <c r="X135" s="191"/>
      <c r="Y135" s="47"/>
      <c r="Z135" s="388"/>
      <c r="AA135" s="388"/>
      <c r="AB135" s="388"/>
      <c r="AC135" s="388"/>
    </row>
    <row r="136" spans="1:29" s="387" customFormat="1" ht="10.5" customHeight="1">
      <c r="A136" s="385"/>
      <c r="B136" s="300"/>
      <c r="C136" s="386"/>
      <c r="I136" s="191"/>
      <c r="J136" s="191"/>
      <c r="K136" s="473"/>
      <c r="L136" s="191"/>
      <c r="M136" s="191"/>
      <c r="N136" s="191"/>
      <c r="O136" s="191"/>
      <c r="P136" s="473"/>
      <c r="Q136" s="191"/>
      <c r="R136" s="191"/>
      <c r="S136" s="449"/>
      <c r="T136" s="191"/>
      <c r="U136" s="191"/>
      <c r="V136" s="191"/>
      <c r="W136" s="191"/>
      <c r="X136" s="191"/>
      <c r="Y136" s="47"/>
      <c r="Z136" s="388"/>
      <c r="AA136" s="388"/>
      <c r="AB136" s="388"/>
      <c r="AC136" s="388"/>
    </row>
    <row r="137" spans="1:29" s="387" customFormat="1" ht="10.5" customHeight="1">
      <c r="A137" s="385"/>
      <c r="B137" s="300"/>
      <c r="C137" s="386"/>
      <c r="I137" s="191"/>
      <c r="J137" s="191"/>
      <c r="K137" s="473"/>
      <c r="L137" s="191"/>
      <c r="M137" s="191"/>
      <c r="N137" s="191"/>
      <c r="O137" s="191"/>
      <c r="P137" s="473"/>
      <c r="Q137" s="191"/>
      <c r="R137" s="191"/>
      <c r="S137" s="449"/>
      <c r="T137" s="191"/>
      <c r="U137" s="191"/>
      <c r="V137" s="191"/>
      <c r="W137" s="191"/>
      <c r="X137" s="191"/>
      <c r="Y137" s="47"/>
      <c r="Z137" s="388"/>
      <c r="AA137" s="388"/>
      <c r="AB137" s="388"/>
      <c r="AC137" s="388"/>
    </row>
    <row r="138" spans="1:29" s="387" customFormat="1" ht="10.5" customHeight="1">
      <c r="A138" s="385"/>
      <c r="B138" s="300"/>
      <c r="C138" s="386"/>
      <c r="I138" s="191"/>
      <c r="J138" s="191"/>
      <c r="K138" s="473"/>
      <c r="L138" s="191"/>
      <c r="M138" s="191"/>
      <c r="N138" s="191"/>
      <c r="O138" s="191"/>
      <c r="P138" s="473"/>
      <c r="Q138" s="191"/>
      <c r="R138" s="191"/>
      <c r="S138" s="449"/>
      <c r="T138" s="191"/>
      <c r="U138" s="191"/>
      <c r="V138" s="191"/>
      <c r="W138" s="191"/>
      <c r="X138" s="191"/>
      <c r="Y138" s="47"/>
      <c r="Z138" s="388"/>
      <c r="AA138" s="388"/>
      <c r="AB138" s="388"/>
      <c r="AC138" s="388"/>
    </row>
    <row r="139" spans="1:29" s="387" customFormat="1" ht="10.5" customHeight="1">
      <c r="A139" s="385"/>
      <c r="B139" s="300"/>
      <c r="C139" s="386"/>
      <c r="I139" s="191"/>
      <c r="J139" s="191"/>
      <c r="K139" s="473"/>
      <c r="L139" s="191"/>
      <c r="M139" s="191"/>
      <c r="N139" s="191"/>
      <c r="O139" s="191"/>
      <c r="P139" s="473"/>
      <c r="Q139" s="191"/>
      <c r="R139" s="191"/>
      <c r="S139" s="449"/>
      <c r="T139" s="191"/>
      <c r="U139" s="191"/>
      <c r="V139" s="191"/>
      <c r="W139" s="191"/>
      <c r="X139" s="191"/>
      <c r="Y139" s="47"/>
      <c r="Z139" s="388"/>
      <c r="AA139" s="388"/>
      <c r="AB139" s="388"/>
      <c r="AC139" s="388"/>
    </row>
    <row r="140" spans="1:29" s="387" customFormat="1" ht="10.5" customHeight="1">
      <c r="A140" s="385"/>
      <c r="B140" s="300"/>
      <c r="C140" s="386"/>
      <c r="I140" s="191"/>
      <c r="J140" s="191"/>
      <c r="K140" s="473"/>
      <c r="L140" s="191"/>
      <c r="M140" s="191"/>
      <c r="N140" s="191"/>
      <c r="O140" s="191"/>
      <c r="P140" s="473"/>
      <c r="Q140" s="191"/>
      <c r="R140" s="191"/>
      <c r="S140" s="449"/>
      <c r="T140" s="191"/>
      <c r="U140" s="191"/>
      <c r="V140" s="191"/>
      <c r="W140" s="191"/>
      <c r="X140" s="191"/>
      <c r="Y140" s="47"/>
      <c r="Z140" s="388"/>
      <c r="AA140" s="388"/>
      <c r="AB140" s="388"/>
      <c r="AC140" s="388"/>
    </row>
    <row r="141" spans="1:29" s="387" customFormat="1" ht="10.5" customHeight="1">
      <c r="A141" s="385"/>
      <c r="B141" s="300"/>
      <c r="C141" s="386"/>
      <c r="I141" s="191"/>
      <c r="J141" s="191"/>
      <c r="K141" s="473"/>
      <c r="L141" s="191"/>
      <c r="M141" s="191"/>
      <c r="N141" s="191"/>
      <c r="O141" s="191"/>
      <c r="P141" s="473"/>
      <c r="Q141" s="191"/>
      <c r="R141" s="191"/>
      <c r="S141" s="449"/>
      <c r="T141" s="191"/>
      <c r="U141" s="191"/>
      <c r="V141" s="191"/>
      <c r="W141" s="191"/>
      <c r="X141" s="191"/>
      <c r="Y141" s="47"/>
      <c r="Z141" s="388"/>
      <c r="AA141" s="388"/>
      <c r="AB141" s="388"/>
      <c r="AC141" s="388"/>
    </row>
    <row r="142" spans="1:29" s="387" customFormat="1" ht="10.5" customHeight="1">
      <c r="A142" s="385"/>
      <c r="B142" s="300"/>
      <c r="C142" s="386"/>
      <c r="I142" s="191"/>
      <c r="J142" s="191"/>
      <c r="K142" s="473"/>
      <c r="L142" s="191"/>
      <c r="M142" s="191"/>
      <c r="N142" s="191"/>
      <c r="O142" s="191"/>
      <c r="P142" s="473"/>
      <c r="Q142" s="191"/>
      <c r="R142" s="191"/>
      <c r="S142" s="449"/>
      <c r="T142" s="191"/>
      <c r="U142" s="191"/>
      <c r="V142" s="191"/>
      <c r="W142" s="191"/>
      <c r="X142" s="191"/>
      <c r="Y142" s="47"/>
      <c r="Z142" s="388"/>
      <c r="AA142" s="388"/>
      <c r="AB142" s="388"/>
      <c r="AC142" s="388"/>
    </row>
    <row r="143" spans="1:29" s="387" customFormat="1" ht="10.5" customHeight="1">
      <c r="A143" s="385"/>
      <c r="B143" s="300"/>
      <c r="C143" s="386"/>
      <c r="I143" s="191"/>
      <c r="J143" s="191"/>
      <c r="K143" s="473"/>
      <c r="L143" s="191"/>
      <c r="M143" s="191"/>
      <c r="N143" s="191"/>
      <c r="O143" s="191"/>
      <c r="P143" s="473"/>
      <c r="Q143" s="191"/>
      <c r="R143" s="191"/>
      <c r="S143" s="449"/>
      <c r="T143" s="191"/>
      <c r="U143" s="191"/>
      <c r="V143" s="191"/>
      <c r="W143" s="191"/>
      <c r="X143" s="191"/>
      <c r="Y143" s="47"/>
      <c r="Z143" s="388"/>
      <c r="AA143" s="388"/>
      <c r="AB143" s="388"/>
      <c r="AC143" s="388"/>
    </row>
    <row r="144" spans="1:29" s="387" customFormat="1" ht="10.5" customHeight="1">
      <c r="A144" s="385"/>
      <c r="B144" s="300"/>
      <c r="C144" s="386"/>
      <c r="I144" s="191"/>
      <c r="J144" s="191"/>
      <c r="K144" s="473"/>
      <c r="L144" s="191"/>
      <c r="M144" s="191"/>
      <c r="N144" s="191"/>
      <c r="O144" s="191"/>
      <c r="P144" s="473"/>
      <c r="Q144" s="191"/>
      <c r="R144" s="191"/>
      <c r="S144" s="449"/>
      <c r="T144" s="191"/>
      <c r="U144" s="191"/>
      <c r="V144" s="191"/>
      <c r="W144" s="191"/>
      <c r="X144" s="191"/>
      <c r="Y144" s="47"/>
      <c r="Z144" s="388"/>
      <c r="AA144" s="388"/>
      <c r="AB144" s="388"/>
      <c r="AC144" s="388"/>
    </row>
    <row r="145" spans="1:29" s="387" customFormat="1" ht="10.5" customHeight="1">
      <c r="A145" s="385"/>
      <c r="B145" s="300"/>
      <c r="C145" s="386"/>
      <c r="I145" s="191"/>
      <c r="J145" s="191"/>
      <c r="K145" s="473"/>
      <c r="L145" s="191"/>
      <c r="M145" s="191"/>
      <c r="N145" s="191"/>
      <c r="O145" s="191"/>
      <c r="P145" s="473"/>
      <c r="Q145" s="191"/>
      <c r="R145" s="191"/>
      <c r="S145" s="449"/>
      <c r="T145" s="191"/>
      <c r="U145" s="191"/>
      <c r="V145" s="191"/>
      <c r="W145" s="191"/>
      <c r="X145" s="191"/>
      <c r="Y145" s="47"/>
      <c r="Z145" s="388"/>
      <c r="AA145" s="388"/>
      <c r="AB145" s="388"/>
      <c r="AC145" s="388"/>
    </row>
    <row r="146" spans="1:29" s="387" customFormat="1" ht="10.5" customHeight="1">
      <c r="A146" s="385"/>
      <c r="B146" s="300"/>
      <c r="C146" s="386"/>
      <c r="I146" s="191"/>
      <c r="J146" s="191"/>
      <c r="K146" s="473"/>
      <c r="L146" s="191"/>
      <c r="M146" s="191"/>
      <c r="N146" s="191"/>
      <c r="O146" s="191"/>
      <c r="P146" s="473"/>
      <c r="Q146" s="191"/>
      <c r="R146" s="191"/>
      <c r="S146" s="449"/>
      <c r="T146" s="191"/>
      <c r="U146" s="191"/>
      <c r="V146" s="191"/>
      <c r="W146" s="191"/>
      <c r="X146" s="191"/>
      <c r="Y146" s="47"/>
      <c r="Z146" s="388"/>
      <c r="AA146" s="388"/>
      <c r="AB146" s="388"/>
      <c r="AC146" s="388"/>
    </row>
    <row r="147" spans="1:29" s="387" customFormat="1" ht="10.5" customHeight="1">
      <c r="A147" s="385"/>
      <c r="B147" s="300"/>
      <c r="C147" s="386"/>
      <c r="I147" s="191"/>
      <c r="J147" s="191"/>
      <c r="K147" s="473"/>
      <c r="L147" s="191"/>
      <c r="M147" s="191"/>
      <c r="N147" s="191"/>
      <c r="O147" s="191"/>
      <c r="P147" s="473"/>
      <c r="Q147" s="191"/>
      <c r="R147" s="191"/>
      <c r="S147" s="449"/>
      <c r="T147" s="191"/>
      <c r="U147" s="191"/>
      <c r="V147" s="191"/>
      <c r="W147" s="191"/>
      <c r="X147" s="191"/>
      <c r="Y147" s="47"/>
      <c r="Z147" s="388"/>
      <c r="AA147" s="388"/>
      <c r="AB147" s="388"/>
      <c r="AC147" s="388"/>
    </row>
    <row r="148" spans="1:29" s="387" customFormat="1" ht="10.5" customHeight="1">
      <c r="A148" s="385"/>
      <c r="B148" s="300"/>
      <c r="C148" s="386"/>
      <c r="I148" s="191"/>
      <c r="J148" s="191"/>
      <c r="K148" s="473"/>
      <c r="L148" s="191"/>
      <c r="M148" s="191"/>
      <c r="N148" s="191"/>
      <c r="O148" s="191"/>
      <c r="P148" s="473"/>
      <c r="Q148" s="191"/>
      <c r="R148" s="191"/>
      <c r="S148" s="449"/>
      <c r="T148" s="191"/>
      <c r="U148" s="191"/>
      <c r="V148" s="191"/>
      <c r="W148" s="191"/>
      <c r="X148" s="191"/>
      <c r="Y148" s="47"/>
      <c r="Z148" s="388"/>
      <c r="AA148" s="388"/>
      <c r="AB148" s="388"/>
      <c r="AC148" s="388"/>
    </row>
    <row r="149" spans="1:29" s="387" customFormat="1" ht="10.5" customHeight="1">
      <c r="A149" s="385"/>
      <c r="B149" s="300"/>
      <c r="C149" s="386"/>
      <c r="I149" s="191"/>
      <c r="J149" s="191"/>
      <c r="K149" s="473"/>
      <c r="L149" s="191"/>
      <c r="M149" s="191"/>
      <c r="N149" s="191"/>
      <c r="O149" s="191"/>
      <c r="P149" s="473"/>
      <c r="Q149" s="191"/>
      <c r="R149" s="191"/>
      <c r="S149" s="449"/>
      <c r="T149" s="191"/>
      <c r="U149" s="191"/>
      <c r="V149" s="191"/>
      <c r="W149" s="191"/>
      <c r="X149" s="191"/>
      <c r="Y149" s="47"/>
      <c r="Z149" s="388"/>
      <c r="AA149" s="388"/>
      <c r="AB149" s="388"/>
      <c r="AC149" s="388"/>
    </row>
    <row r="150" spans="1:29" s="387" customFormat="1" ht="10.5" customHeight="1">
      <c r="A150" s="385"/>
      <c r="B150" s="300"/>
      <c r="C150" s="386"/>
      <c r="I150" s="191"/>
      <c r="J150" s="191"/>
      <c r="K150" s="473"/>
      <c r="L150" s="191"/>
      <c r="M150" s="191"/>
      <c r="N150" s="191"/>
      <c r="O150" s="191"/>
      <c r="P150" s="473"/>
      <c r="Q150" s="191"/>
      <c r="R150" s="191"/>
      <c r="S150" s="449"/>
      <c r="T150" s="191"/>
      <c r="U150" s="191"/>
      <c r="V150" s="191"/>
      <c r="W150" s="191"/>
      <c r="X150" s="191"/>
      <c r="Y150" s="47"/>
      <c r="Z150" s="388"/>
      <c r="AA150" s="388"/>
      <c r="AB150" s="388"/>
      <c r="AC150" s="388"/>
    </row>
    <row r="151" spans="1:29" s="387" customFormat="1" ht="10.5" customHeight="1">
      <c r="A151" s="385"/>
      <c r="B151" s="300"/>
      <c r="C151" s="386"/>
      <c r="I151" s="191"/>
      <c r="J151" s="191"/>
      <c r="K151" s="473"/>
      <c r="L151" s="191"/>
      <c r="M151" s="191"/>
      <c r="N151" s="191"/>
      <c r="O151" s="191"/>
      <c r="P151" s="473"/>
      <c r="Q151" s="191"/>
      <c r="R151" s="191"/>
      <c r="S151" s="449"/>
      <c r="T151" s="191"/>
      <c r="U151" s="191"/>
      <c r="V151" s="191"/>
      <c r="W151" s="191"/>
      <c r="X151" s="191"/>
      <c r="Y151" s="47"/>
      <c r="Z151" s="388"/>
      <c r="AA151" s="388"/>
      <c r="AB151" s="388"/>
      <c r="AC151" s="388"/>
    </row>
    <row r="152" spans="1:29" s="387" customFormat="1" ht="10.5" customHeight="1">
      <c r="A152" s="385"/>
      <c r="B152" s="300"/>
      <c r="C152" s="386"/>
      <c r="I152" s="191"/>
      <c r="J152" s="191"/>
      <c r="K152" s="473"/>
      <c r="L152" s="191"/>
      <c r="M152" s="191"/>
      <c r="N152" s="191"/>
      <c r="O152" s="191"/>
      <c r="P152" s="473"/>
      <c r="Q152" s="191"/>
      <c r="R152" s="191"/>
      <c r="S152" s="449"/>
      <c r="T152" s="191"/>
      <c r="U152" s="191"/>
      <c r="V152" s="191"/>
      <c r="W152" s="191"/>
      <c r="X152" s="191"/>
      <c r="Y152" s="47"/>
      <c r="Z152" s="388"/>
      <c r="AA152" s="388"/>
      <c r="AB152" s="388"/>
      <c r="AC152" s="388"/>
    </row>
    <row r="153" spans="1:29" s="387" customFormat="1" ht="10.5" customHeight="1">
      <c r="A153" s="385"/>
      <c r="B153" s="300"/>
      <c r="C153" s="386"/>
      <c r="I153" s="191"/>
      <c r="J153" s="191"/>
      <c r="K153" s="473"/>
      <c r="L153" s="191"/>
      <c r="M153" s="191"/>
      <c r="N153" s="191"/>
      <c r="O153" s="191"/>
      <c r="P153" s="473"/>
      <c r="Q153" s="191"/>
      <c r="R153" s="191"/>
      <c r="S153" s="449"/>
      <c r="T153" s="191"/>
      <c r="U153" s="191"/>
      <c r="V153" s="191"/>
      <c r="W153" s="191"/>
      <c r="X153" s="191"/>
      <c r="Y153" s="47"/>
      <c r="Z153" s="388"/>
      <c r="AA153" s="388"/>
      <c r="AB153" s="388"/>
      <c r="AC153" s="388"/>
    </row>
    <row r="154" spans="1:29" s="387" customFormat="1" ht="10.5" customHeight="1">
      <c r="A154" s="385"/>
      <c r="B154" s="300"/>
      <c r="C154" s="386"/>
      <c r="I154" s="191"/>
      <c r="J154" s="191"/>
      <c r="K154" s="473"/>
      <c r="L154" s="191"/>
      <c r="M154" s="191"/>
      <c r="N154" s="191"/>
      <c r="O154" s="191"/>
      <c r="P154" s="473"/>
      <c r="Q154" s="191"/>
      <c r="R154" s="191"/>
      <c r="S154" s="449"/>
      <c r="T154" s="191"/>
      <c r="U154" s="191"/>
      <c r="V154" s="191"/>
      <c r="W154" s="191"/>
      <c r="X154" s="191"/>
      <c r="Y154" s="47"/>
      <c r="Z154" s="388"/>
      <c r="AA154" s="388"/>
      <c r="AB154" s="388"/>
      <c r="AC154" s="388"/>
    </row>
    <row r="155" spans="1:29" s="387" customFormat="1" ht="10.5" customHeight="1">
      <c r="A155" s="385"/>
      <c r="B155" s="300"/>
      <c r="C155" s="386"/>
      <c r="I155" s="191"/>
      <c r="J155" s="191"/>
      <c r="K155" s="473"/>
      <c r="L155" s="191"/>
      <c r="M155" s="191"/>
      <c r="N155" s="191"/>
      <c r="O155" s="191"/>
      <c r="P155" s="473"/>
      <c r="Q155" s="191"/>
      <c r="R155" s="191"/>
      <c r="S155" s="449"/>
      <c r="T155" s="191"/>
      <c r="U155" s="191"/>
      <c r="V155" s="191"/>
      <c r="W155" s="191"/>
      <c r="X155" s="191"/>
      <c r="Y155" s="47"/>
      <c r="Z155" s="388"/>
      <c r="AA155" s="388"/>
      <c r="AB155" s="388"/>
      <c r="AC155" s="388"/>
    </row>
    <row r="156" spans="1:29" s="387" customFormat="1" ht="10.5" customHeight="1">
      <c r="A156" s="385"/>
      <c r="B156" s="300"/>
      <c r="C156" s="386"/>
      <c r="I156" s="191"/>
      <c r="J156" s="191"/>
      <c r="K156" s="473"/>
      <c r="L156" s="191"/>
      <c r="M156" s="191"/>
      <c r="N156" s="191"/>
      <c r="O156" s="191"/>
      <c r="P156" s="473"/>
      <c r="Q156" s="191"/>
      <c r="R156" s="191"/>
      <c r="S156" s="449"/>
      <c r="T156" s="191"/>
      <c r="U156" s="191"/>
      <c r="V156" s="191"/>
      <c r="W156" s="191"/>
      <c r="X156" s="191"/>
      <c r="Y156" s="47"/>
      <c r="Z156" s="388"/>
      <c r="AA156" s="388"/>
      <c r="AB156" s="388"/>
      <c r="AC156" s="388"/>
    </row>
    <row r="157" spans="1:29" s="387" customFormat="1" ht="10.5" customHeight="1">
      <c r="A157" s="385"/>
      <c r="B157" s="300"/>
      <c r="C157" s="386"/>
      <c r="I157" s="191"/>
      <c r="J157" s="191"/>
      <c r="K157" s="473"/>
      <c r="L157" s="191"/>
      <c r="M157" s="191"/>
      <c r="N157" s="191"/>
      <c r="O157" s="191"/>
      <c r="P157" s="473"/>
      <c r="Q157" s="191"/>
      <c r="R157" s="191"/>
      <c r="S157" s="449"/>
      <c r="T157" s="191"/>
      <c r="U157" s="191"/>
      <c r="V157" s="191"/>
      <c r="W157" s="191"/>
      <c r="X157" s="191"/>
      <c r="Y157" s="47"/>
      <c r="Z157" s="388"/>
      <c r="AA157" s="388"/>
      <c r="AB157" s="388"/>
      <c r="AC157" s="388"/>
    </row>
    <row r="158" spans="1:29" s="387" customFormat="1" ht="10.5" customHeight="1">
      <c r="A158" s="385"/>
      <c r="B158" s="300"/>
      <c r="C158" s="386"/>
      <c r="I158" s="191"/>
      <c r="J158" s="191"/>
      <c r="K158" s="473"/>
      <c r="L158" s="191"/>
      <c r="M158" s="191"/>
      <c r="N158" s="191"/>
      <c r="O158" s="191"/>
      <c r="P158" s="473"/>
      <c r="Q158" s="191"/>
      <c r="R158" s="191"/>
      <c r="S158" s="449"/>
      <c r="T158" s="191"/>
      <c r="U158" s="191"/>
      <c r="V158" s="191"/>
      <c r="W158" s="191"/>
      <c r="X158" s="191"/>
      <c r="Y158" s="47"/>
      <c r="Z158" s="388"/>
      <c r="AA158" s="388"/>
      <c r="AB158" s="388"/>
      <c r="AC158" s="388"/>
    </row>
    <row r="159" spans="1:29" s="387" customFormat="1" ht="10.5" customHeight="1">
      <c r="A159" s="385"/>
      <c r="B159" s="300"/>
      <c r="C159" s="386"/>
      <c r="I159" s="191"/>
      <c r="J159" s="191"/>
      <c r="K159" s="473"/>
      <c r="L159" s="191"/>
      <c r="M159" s="191"/>
      <c r="N159" s="191"/>
      <c r="O159" s="191"/>
      <c r="P159" s="473"/>
      <c r="Q159" s="191"/>
      <c r="R159" s="191"/>
      <c r="S159" s="449"/>
      <c r="T159" s="191"/>
      <c r="U159" s="191"/>
      <c r="V159" s="191"/>
      <c r="W159" s="191"/>
      <c r="X159" s="191"/>
      <c r="Y159" s="47"/>
      <c r="Z159" s="388"/>
      <c r="AA159" s="388"/>
      <c r="AB159" s="388"/>
      <c r="AC159" s="388"/>
    </row>
    <row r="160" spans="1:29" s="387" customFormat="1" ht="10.5" customHeight="1">
      <c r="A160" s="385"/>
      <c r="B160" s="300"/>
      <c r="C160" s="386"/>
      <c r="I160" s="191"/>
      <c r="J160" s="191"/>
      <c r="K160" s="473"/>
      <c r="L160" s="191"/>
      <c r="M160" s="191"/>
      <c r="N160" s="191"/>
      <c r="O160" s="191"/>
      <c r="P160" s="473"/>
      <c r="Q160" s="191"/>
      <c r="R160" s="191"/>
      <c r="S160" s="449"/>
      <c r="T160" s="191"/>
      <c r="U160" s="191"/>
      <c r="V160" s="191"/>
      <c r="W160" s="191"/>
      <c r="X160" s="191"/>
      <c r="Y160" s="47"/>
      <c r="Z160" s="388"/>
      <c r="AA160" s="388"/>
      <c r="AB160" s="388"/>
      <c r="AC160" s="388"/>
    </row>
    <row r="161" spans="1:29" s="387" customFormat="1" ht="10.5" customHeight="1">
      <c r="A161" s="385"/>
      <c r="B161" s="300"/>
      <c r="C161" s="386"/>
      <c r="I161" s="191"/>
      <c r="J161" s="191"/>
      <c r="K161" s="473"/>
      <c r="L161" s="191"/>
      <c r="M161" s="191"/>
      <c r="N161" s="191"/>
      <c r="O161" s="191"/>
      <c r="P161" s="473"/>
      <c r="Q161" s="191"/>
      <c r="R161" s="191"/>
      <c r="S161" s="449"/>
      <c r="T161" s="191"/>
      <c r="U161" s="191"/>
      <c r="V161" s="191"/>
      <c r="W161" s="191"/>
      <c r="X161" s="191"/>
      <c r="Y161" s="47"/>
      <c r="Z161" s="388"/>
      <c r="AA161" s="388"/>
      <c r="AB161" s="388"/>
      <c r="AC161" s="388"/>
    </row>
    <row r="162" spans="1:29" s="387" customFormat="1" ht="10.5" customHeight="1">
      <c r="A162" s="385"/>
      <c r="B162" s="300"/>
      <c r="C162" s="386"/>
      <c r="I162" s="191"/>
      <c r="J162" s="191"/>
      <c r="K162" s="473"/>
      <c r="L162" s="191"/>
      <c r="M162" s="191"/>
      <c r="N162" s="191"/>
      <c r="O162" s="191"/>
      <c r="P162" s="473"/>
      <c r="Q162" s="191"/>
      <c r="R162" s="191"/>
      <c r="S162" s="449"/>
      <c r="T162" s="191"/>
      <c r="U162" s="191"/>
      <c r="V162" s="191"/>
      <c r="W162" s="191"/>
      <c r="X162" s="191"/>
      <c r="Y162" s="47"/>
      <c r="Z162" s="388"/>
      <c r="AA162" s="388"/>
      <c r="AB162" s="388"/>
      <c r="AC162" s="388"/>
    </row>
    <row r="163" spans="1:29" s="387" customFormat="1" ht="10.5" customHeight="1">
      <c r="A163" s="385"/>
      <c r="B163" s="300"/>
      <c r="C163" s="386"/>
      <c r="I163" s="191"/>
      <c r="J163" s="191"/>
      <c r="K163" s="473"/>
      <c r="L163" s="191"/>
      <c r="M163" s="191"/>
      <c r="N163" s="191"/>
      <c r="O163" s="191"/>
      <c r="P163" s="473"/>
      <c r="Q163" s="191"/>
      <c r="R163" s="191"/>
      <c r="S163" s="449"/>
      <c r="T163" s="191"/>
      <c r="U163" s="191"/>
      <c r="V163" s="191"/>
      <c r="W163" s="191"/>
      <c r="X163" s="191"/>
      <c r="Y163" s="47"/>
      <c r="Z163" s="388"/>
      <c r="AA163" s="388"/>
      <c r="AB163" s="388"/>
      <c r="AC163" s="388"/>
    </row>
    <row r="164" spans="1:29" s="387" customFormat="1" ht="10.5" customHeight="1">
      <c r="A164" s="385"/>
      <c r="B164" s="300"/>
      <c r="C164" s="386"/>
      <c r="I164" s="191"/>
      <c r="J164" s="191"/>
      <c r="K164" s="473"/>
      <c r="L164" s="191"/>
      <c r="M164" s="191"/>
      <c r="N164" s="191"/>
      <c r="O164" s="191"/>
      <c r="P164" s="473"/>
      <c r="Q164" s="191"/>
      <c r="R164" s="191"/>
      <c r="S164" s="449"/>
      <c r="T164" s="191"/>
      <c r="U164" s="191"/>
      <c r="V164" s="191"/>
      <c r="W164" s="191"/>
      <c r="X164" s="191"/>
      <c r="Y164" s="47"/>
      <c r="Z164" s="388"/>
      <c r="AA164" s="388"/>
      <c r="AB164" s="388"/>
      <c r="AC164" s="388"/>
    </row>
    <row r="165" spans="1:29" s="387" customFormat="1" ht="10.5" customHeight="1">
      <c r="A165" s="385"/>
      <c r="B165" s="300"/>
      <c r="C165" s="386"/>
      <c r="I165" s="191"/>
      <c r="J165" s="191"/>
      <c r="K165" s="473"/>
      <c r="L165" s="191"/>
      <c r="M165" s="191"/>
      <c r="N165" s="191"/>
      <c r="O165" s="191"/>
      <c r="P165" s="473"/>
      <c r="Q165" s="191"/>
      <c r="R165" s="191"/>
      <c r="S165" s="449"/>
      <c r="T165" s="191"/>
      <c r="U165" s="191"/>
      <c r="V165" s="191"/>
      <c r="W165" s="191"/>
      <c r="X165" s="191"/>
      <c r="Y165" s="47"/>
      <c r="Z165" s="388"/>
      <c r="AA165" s="388"/>
      <c r="AB165" s="388"/>
      <c r="AC165" s="388"/>
    </row>
    <row r="166" spans="1:29" s="387" customFormat="1" ht="10.5" customHeight="1">
      <c r="A166" s="385"/>
      <c r="B166" s="300"/>
      <c r="C166" s="386"/>
      <c r="I166" s="191"/>
      <c r="J166" s="191"/>
      <c r="K166" s="473"/>
      <c r="L166" s="191"/>
      <c r="M166" s="191"/>
      <c r="N166" s="191"/>
      <c r="O166" s="191"/>
      <c r="P166" s="473"/>
      <c r="Q166" s="191"/>
      <c r="R166" s="191"/>
      <c r="S166" s="449"/>
      <c r="T166" s="191"/>
      <c r="U166" s="191"/>
      <c r="V166" s="191"/>
      <c r="W166" s="191"/>
      <c r="X166" s="191"/>
      <c r="Y166" s="47"/>
      <c r="Z166" s="388"/>
      <c r="AA166" s="388"/>
      <c r="AB166" s="388"/>
      <c r="AC166" s="388"/>
    </row>
    <row r="167" spans="1:29" s="387" customFormat="1" ht="10.5" customHeight="1">
      <c r="A167" s="385"/>
      <c r="B167" s="300"/>
      <c r="C167" s="386"/>
      <c r="I167" s="191"/>
      <c r="J167" s="191"/>
      <c r="K167" s="473"/>
      <c r="L167" s="191"/>
      <c r="M167" s="191"/>
      <c r="N167" s="191"/>
      <c r="O167" s="191"/>
      <c r="P167" s="473"/>
      <c r="Q167" s="191"/>
      <c r="R167" s="191"/>
      <c r="S167" s="449"/>
      <c r="T167" s="191"/>
      <c r="U167" s="191"/>
      <c r="V167" s="191"/>
      <c r="W167" s="191"/>
      <c r="X167" s="191"/>
      <c r="Y167" s="47"/>
      <c r="Z167" s="388"/>
      <c r="AA167" s="388"/>
      <c r="AB167" s="388"/>
      <c r="AC167" s="388"/>
    </row>
    <row r="168" spans="1:29" s="387" customFormat="1" ht="10.5" customHeight="1">
      <c r="A168" s="385"/>
      <c r="B168" s="300"/>
      <c r="C168" s="386"/>
      <c r="I168" s="191"/>
      <c r="J168" s="191"/>
      <c r="K168" s="473"/>
      <c r="L168" s="191"/>
      <c r="M168" s="191"/>
      <c r="N168" s="191"/>
      <c r="O168" s="191"/>
      <c r="P168" s="473"/>
      <c r="Q168" s="191"/>
      <c r="R168" s="191"/>
      <c r="S168" s="449"/>
      <c r="T168" s="191"/>
      <c r="U168" s="191"/>
      <c r="V168" s="191"/>
      <c r="W168" s="191"/>
      <c r="X168" s="191"/>
      <c r="Y168" s="47"/>
      <c r="Z168" s="388"/>
      <c r="AA168" s="388"/>
      <c r="AB168" s="388"/>
      <c r="AC168" s="388"/>
    </row>
    <row r="169" spans="1:29" s="387" customFormat="1" ht="10.5" customHeight="1">
      <c r="A169" s="385"/>
      <c r="B169" s="300"/>
      <c r="C169" s="386"/>
      <c r="I169" s="191"/>
      <c r="J169" s="191"/>
      <c r="K169" s="473"/>
      <c r="L169" s="191"/>
      <c r="M169" s="191"/>
      <c r="N169" s="191"/>
      <c r="O169" s="191"/>
      <c r="P169" s="473"/>
      <c r="Q169" s="191"/>
      <c r="R169" s="191"/>
      <c r="S169" s="449"/>
      <c r="T169" s="191"/>
      <c r="U169" s="191"/>
      <c r="V169" s="191"/>
      <c r="W169" s="191"/>
      <c r="X169" s="191"/>
      <c r="Y169" s="47"/>
      <c r="Z169" s="388"/>
      <c r="AA169" s="388"/>
      <c r="AB169" s="388"/>
      <c r="AC169" s="388"/>
    </row>
    <row r="170" spans="1:29" s="387" customFormat="1" ht="10.5" customHeight="1">
      <c r="A170" s="385"/>
      <c r="B170" s="300"/>
      <c r="C170" s="386"/>
      <c r="I170" s="191"/>
      <c r="J170" s="191"/>
      <c r="K170" s="473"/>
      <c r="L170" s="191"/>
      <c r="M170" s="191"/>
      <c r="N170" s="191"/>
      <c r="O170" s="191"/>
      <c r="P170" s="473"/>
      <c r="Q170" s="191"/>
      <c r="R170" s="191"/>
      <c r="S170" s="449"/>
      <c r="T170" s="191"/>
      <c r="U170" s="191"/>
      <c r="V170" s="191"/>
      <c r="W170" s="191"/>
      <c r="X170" s="191"/>
      <c r="Y170" s="47"/>
      <c r="Z170" s="388"/>
      <c r="AA170" s="388"/>
      <c r="AB170" s="388"/>
      <c r="AC170" s="388"/>
    </row>
    <row r="171" spans="1:29" s="387" customFormat="1" ht="10.5" customHeight="1">
      <c r="A171" s="385"/>
      <c r="B171" s="300"/>
      <c r="C171" s="386"/>
      <c r="I171" s="191"/>
      <c r="J171" s="191"/>
      <c r="K171" s="473"/>
      <c r="L171" s="191"/>
      <c r="M171" s="191"/>
      <c r="N171" s="191"/>
      <c r="O171" s="191"/>
      <c r="P171" s="473"/>
      <c r="Q171" s="191"/>
      <c r="R171" s="191"/>
      <c r="S171" s="449"/>
      <c r="T171" s="191"/>
      <c r="U171" s="191"/>
      <c r="V171" s="191"/>
      <c r="W171" s="191"/>
      <c r="X171" s="191"/>
      <c r="Y171" s="47"/>
      <c r="Z171" s="388"/>
      <c r="AA171" s="388"/>
      <c r="AB171" s="388"/>
      <c r="AC171" s="388"/>
    </row>
    <row r="172" spans="1:29" s="387" customFormat="1" ht="10.5" customHeight="1">
      <c r="A172" s="385"/>
      <c r="B172" s="300"/>
      <c r="C172" s="386"/>
      <c r="I172" s="191"/>
      <c r="J172" s="191"/>
      <c r="K172" s="473"/>
      <c r="L172" s="191"/>
      <c r="M172" s="191"/>
      <c r="N172" s="191"/>
      <c r="O172" s="191"/>
      <c r="P172" s="473"/>
      <c r="Q172" s="191"/>
      <c r="R172" s="191"/>
      <c r="S172" s="449"/>
      <c r="T172" s="191"/>
      <c r="U172" s="191"/>
      <c r="V172" s="191"/>
      <c r="W172" s="191"/>
      <c r="X172" s="191"/>
      <c r="Y172" s="47"/>
      <c r="Z172" s="388"/>
      <c r="AA172" s="388"/>
      <c r="AB172" s="388"/>
      <c r="AC172" s="388"/>
    </row>
    <row r="173" spans="1:29" s="387" customFormat="1" ht="10.5" customHeight="1">
      <c r="A173" s="385"/>
      <c r="B173" s="300"/>
      <c r="C173" s="386"/>
      <c r="I173" s="191"/>
      <c r="J173" s="191"/>
      <c r="K173" s="473"/>
      <c r="L173" s="191"/>
      <c r="M173" s="191"/>
      <c r="N173" s="191"/>
      <c r="O173" s="191"/>
      <c r="P173" s="473"/>
      <c r="Q173" s="191"/>
      <c r="R173" s="191"/>
      <c r="S173" s="449"/>
      <c r="T173" s="191"/>
      <c r="U173" s="191"/>
      <c r="V173" s="191"/>
      <c r="W173" s="191"/>
      <c r="X173" s="191"/>
      <c r="Y173" s="47"/>
      <c r="Z173" s="388"/>
      <c r="AA173" s="388"/>
      <c r="AB173" s="388"/>
      <c r="AC173" s="388"/>
    </row>
    <row r="174" spans="1:29" s="387" customFormat="1" ht="10.5" customHeight="1">
      <c r="A174" s="385"/>
      <c r="B174" s="300"/>
      <c r="C174" s="386"/>
      <c r="I174" s="191"/>
      <c r="J174" s="191"/>
      <c r="K174" s="473"/>
      <c r="L174" s="191"/>
      <c r="M174" s="191"/>
      <c r="N174" s="191"/>
      <c r="O174" s="191"/>
      <c r="P174" s="473"/>
      <c r="Q174" s="191"/>
      <c r="R174" s="191"/>
      <c r="S174" s="449"/>
      <c r="T174" s="191"/>
      <c r="U174" s="191"/>
      <c r="V174" s="191"/>
      <c r="W174" s="191"/>
      <c r="X174" s="191"/>
      <c r="Y174" s="47"/>
      <c r="Z174" s="388"/>
      <c r="AA174" s="388"/>
      <c r="AB174" s="388"/>
      <c r="AC174" s="388"/>
    </row>
    <row r="175" spans="1:29" s="387" customFormat="1" ht="10.5" customHeight="1">
      <c r="A175" s="385"/>
      <c r="B175" s="300"/>
      <c r="C175" s="386"/>
      <c r="I175" s="191"/>
      <c r="J175" s="191"/>
      <c r="K175" s="473"/>
      <c r="L175" s="191"/>
      <c r="M175" s="191"/>
      <c r="N175" s="191"/>
      <c r="O175" s="191"/>
      <c r="P175" s="473"/>
      <c r="Q175" s="191"/>
      <c r="R175" s="191"/>
      <c r="S175" s="449"/>
      <c r="T175" s="191"/>
      <c r="U175" s="191"/>
      <c r="V175" s="191"/>
      <c r="W175" s="191"/>
      <c r="X175" s="191"/>
      <c r="Y175" s="47"/>
      <c r="Z175" s="388"/>
      <c r="AA175" s="388"/>
      <c r="AB175" s="388"/>
      <c r="AC175" s="388"/>
    </row>
    <row r="176" spans="1:29" s="387" customFormat="1" ht="10.5" customHeight="1">
      <c r="A176" s="385"/>
      <c r="B176" s="300"/>
      <c r="C176" s="386"/>
      <c r="I176" s="191"/>
      <c r="J176" s="191"/>
      <c r="K176" s="473"/>
      <c r="L176" s="191"/>
      <c r="M176" s="191"/>
      <c r="N176" s="191"/>
      <c r="O176" s="191"/>
      <c r="P176" s="473"/>
      <c r="Q176" s="191"/>
      <c r="R176" s="191"/>
      <c r="S176" s="449"/>
      <c r="T176" s="191"/>
      <c r="U176" s="191"/>
      <c r="V176" s="191"/>
      <c r="W176" s="191"/>
      <c r="X176" s="191"/>
      <c r="Y176" s="47"/>
      <c r="Z176" s="388"/>
      <c r="AA176" s="388"/>
      <c r="AB176" s="388"/>
      <c r="AC176" s="388"/>
    </row>
    <row r="177" spans="1:29" s="387" customFormat="1" ht="10.5" customHeight="1">
      <c r="A177" s="385"/>
      <c r="B177" s="300"/>
      <c r="C177" s="386"/>
      <c r="I177" s="191"/>
      <c r="J177" s="191"/>
      <c r="K177" s="473"/>
      <c r="L177" s="191"/>
      <c r="M177" s="191"/>
      <c r="N177" s="191"/>
      <c r="O177" s="191"/>
      <c r="P177" s="473"/>
      <c r="Q177" s="191"/>
      <c r="R177" s="191"/>
      <c r="S177" s="449"/>
      <c r="T177" s="191"/>
      <c r="U177" s="191"/>
      <c r="V177" s="191"/>
      <c r="W177" s="191"/>
      <c r="X177" s="191"/>
      <c r="Y177" s="47"/>
      <c r="Z177" s="388"/>
      <c r="AA177" s="388"/>
      <c r="AB177" s="388"/>
      <c r="AC177" s="388"/>
    </row>
    <row r="178" spans="1:29" s="387" customFormat="1" ht="10.5" customHeight="1">
      <c r="A178" s="385"/>
      <c r="B178" s="300"/>
      <c r="C178" s="386"/>
      <c r="I178" s="191"/>
      <c r="J178" s="191"/>
      <c r="K178" s="473"/>
      <c r="L178" s="191"/>
      <c r="M178" s="191"/>
      <c r="N178" s="191"/>
      <c r="O178" s="191"/>
      <c r="P178" s="473"/>
      <c r="Q178" s="191"/>
      <c r="R178" s="191"/>
      <c r="S178" s="449"/>
      <c r="T178" s="191"/>
      <c r="U178" s="191"/>
      <c r="V178" s="191"/>
      <c r="W178" s="191"/>
      <c r="X178" s="191"/>
      <c r="Y178" s="47"/>
      <c r="Z178" s="388"/>
      <c r="AA178" s="388"/>
      <c r="AB178" s="388"/>
      <c r="AC178" s="388"/>
    </row>
    <row r="179" spans="1:29" s="387" customFormat="1" ht="10.5" customHeight="1">
      <c r="A179" s="385"/>
      <c r="B179" s="300"/>
      <c r="C179" s="386"/>
      <c r="I179" s="191"/>
      <c r="J179" s="191"/>
      <c r="K179" s="473"/>
      <c r="L179" s="191"/>
      <c r="M179" s="191"/>
      <c r="N179" s="191"/>
      <c r="O179" s="191"/>
      <c r="P179" s="473"/>
      <c r="Q179" s="191"/>
      <c r="R179" s="191"/>
      <c r="S179" s="449"/>
      <c r="T179" s="191"/>
      <c r="U179" s="191"/>
      <c r="V179" s="191"/>
      <c r="W179" s="191"/>
      <c r="X179" s="191"/>
      <c r="Y179" s="47"/>
      <c r="Z179" s="388"/>
      <c r="AA179" s="388"/>
      <c r="AB179" s="388"/>
      <c r="AC179" s="388"/>
    </row>
    <row r="180" spans="1:29" s="387" customFormat="1" ht="10.5" customHeight="1">
      <c r="A180" s="385"/>
      <c r="B180" s="300"/>
      <c r="C180" s="386"/>
      <c r="I180" s="191"/>
      <c r="J180" s="191"/>
      <c r="K180" s="473"/>
      <c r="L180" s="191"/>
      <c r="M180" s="191"/>
      <c r="N180" s="191"/>
      <c r="O180" s="191"/>
      <c r="P180" s="473"/>
      <c r="Q180" s="191"/>
      <c r="R180" s="191"/>
      <c r="S180" s="449"/>
      <c r="T180" s="191"/>
      <c r="U180" s="191"/>
      <c r="V180" s="191"/>
      <c r="W180" s="191"/>
      <c r="X180" s="191"/>
      <c r="Y180" s="47"/>
      <c r="Z180" s="388"/>
      <c r="AA180" s="388"/>
      <c r="AB180" s="388"/>
      <c r="AC180" s="388"/>
    </row>
    <row r="181" spans="1:29" s="387" customFormat="1" ht="10.5" customHeight="1">
      <c r="A181" s="385"/>
      <c r="B181" s="300"/>
      <c r="C181" s="386"/>
      <c r="I181" s="191"/>
      <c r="J181" s="191"/>
      <c r="K181" s="473"/>
      <c r="L181" s="191"/>
      <c r="M181" s="191"/>
      <c r="N181" s="191"/>
      <c r="O181" s="191"/>
      <c r="P181" s="473"/>
      <c r="Q181" s="191"/>
      <c r="R181" s="191"/>
      <c r="S181" s="449"/>
      <c r="T181" s="191"/>
      <c r="U181" s="191"/>
      <c r="V181" s="191"/>
      <c r="W181" s="191"/>
      <c r="X181" s="191"/>
      <c r="Y181" s="47"/>
      <c r="Z181" s="388"/>
      <c r="AA181" s="388"/>
      <c r="AB181" s="388"/>
      <c r="AC181" s="388"/>
    </row>
    <row r="182" spans="1:29" s="387" customFormat="1" ht="10.5" customHeight="1">
      <c r="A182" s="385"/>
      <c r="B182" s="300"/>
      <c r="C182" s="386"/>
      <c r="I182" s="191"/>
      <c r="J182" s="191"/>
      <c r="K182" s="473"/>
      <c r="L182" s="191"/>
      <c r="M182" s="191"/>
      <c r="N182" s="191"/>
      <c r="O182" s="191"/>
      <c r="P182" s="473"/>
      <c r="Q182" s="191"/>
      <c r="R182" s="191"/>
      <c r="S182" s="449"/>
      <c r="T182" s="191"/>
      <c r="U182" s="191"/>
      <c r="V182" s="191"/>
      <c r="W182" s="191"/>
      <c r="X182" s="191"/>
      <c r="Y182" s="47"/>
      <c r="Z182" s="388"/>
      <c r="AA182" s="388"/>
      <c r="AB182" s="388"/>
      <c r="AC182" s="388"/>
    </row>
    <row r="183" spans="1:29" s="387" customFormat="1" ht="10.5" customHeight="1">
      <c r="A183" s="385"/>
      <c r="B183" s="300"/>
      <c r="C183" s="386"/>
      <c r="I183" s="191"/>
      <c r="J183" s="191"/>
      <c r="K183" s="473"/>
      <c r="L183" s="191"/>
      <c r="M183" s="191"/>
      <c r="N183" s="191"/>
      <c r="O183" s="191"/>
      <c r="P183" s="473"/>
      <c r="Q183" s="191"/>
      <c r="R183" s="191"/>
      <c r="S183" s="449"/>
      <c r="T183" s="191"/>
      <c r="U183" s="191"/>
      <c r="V183" s="191"/>
      <c r="W183" s="191"/>
      <c r="X183" s="191"/>
      <c r="Y183" s="47"/>
      <c r="Z183" s="388"/>
      <c r="AA183" s="388"/>
      <c r="AB183" s="388"/>
      <c r="AC183" s="388"/>
    </row>
    <row r="184" spans="1:29" s="387" customFormat="1" ht="10.5" customHeight="1">
      <c r="A184" s="385"/>
      <c r="B184" s="300"/>
      <c r="C184" s="386"/>
      <c r="I184" s="191"/>
      <c r="J184" s="191"/>
      <c r="K184" s="473"/>
      <c r="L184" s="191"/>
      <c r="M184" s="191"/>
      <c r="N184" s="191"/>
      <c r="O184" s="191"/>
      <c r="P184" s="473"/>
      <c r="Q184" s="191"/>
      <c r="R184" s="191"/>
      <c r="S184" s="449"/>
      <c r="T184" s="191"/>
      <c r="U184" s="191"/>
      <c r="V184" s="191"/>
      <c r="W184" s="191"/>
      <c r="X184" s="191"/>
      <c r="Y184" s="47"/>
      <c r="Z184" s="388"/>
      <c r="AA184" s="388"/>
      <c r="AB184" s="388"/>
      <c r="AC184" s="388"/>
    </row>
    <row r="185" spans="1:29" s="387" customFormat="1" ht="10.5" customHeight="1">
      <c r="A185" s="385"/>
      <c r="B185" s="300"/>
      <c r="C185" s="386"/>
      <c r="I185" s="191"/>
      <c r="J185" s="191"/>
      <c r="K185" s="473"/>
      <c r="L185" s="191"/>
      <c r="M185" s="191"/>
      <c r="N185" s="191"/>
      <c r="O185" s="191"/>
      <c r="P185" s="473"/>
      <c r="Q185" s="191"/>
      <c r="R185" s="191"/>
      <c r="S185" s="449"/>
      <c r="T185" s="191"/>
      <c r="U185" s="191"/>
      <c r="V185" s="191"/>
      <c r="W185" s="191"/>
      <c r="X185" s="191"/>
      <c r="Y185" s="47"/>
      <c r="Z185" s="388"/>
      <c r="AA185" s="388"/>
      <c r="AB185" s="388"/>
      <c r="AC185" s="388"/>
    </row>
    <row r="186" spans="1:29" s="387" customFormat="1" ht="10.5" customHeight="1">
      <c r="A186" s="385"/>
      <c r="B186" s="300"/>
      <c r="C186" s="386"/>
      <c r="I186" s="191"/>
      <c r="J186" s="191"/>
      <c r="K186" s="473"/>
      <c r="L186" s="191"/>
      <c r="M186" s="191"/>
      <c r="N186" s="191"/>
      <c r="O186" s="191"/>
      <c r="P186" s="473"/>
      <c r="Q186" s="191"/>
      <c r="R186" s="191"/>
      <c r="S186" s="449"/>
      <c r="T186" s="191"/>
      <c r="U186" s="191"/>
      <c r="V186" s="191"/>
      <c r="W186" s="191"/>
      <c r="X186" s="191"/>
      <c r="Y186" s="47"/>
      <c r="Z186" s="388"/>
      <c r="AA186" s="388"/>
      <c r="AB186" s="388"/>
      <c r="AC186" s="388"/>
    </row>
    <row r="187" spans="1:29" s="387" customFormat="1" ht="10.5" customHeight="1">
      <c r="A187" s="385"/>
      <c r="B187" s="300"/>
      <c r="C187" s="386"/>
      <c r="I187" s="191"/>
      <c r="J187" s="191"/>
      <c r="K187" s="473"/>
      <c r="L187" s="191"/>
      <c r="M187" s="191"/>
      <c r="N187" s="191"/>
      <c r="O187" s="191"/>
      <c r="P187" s="473"/>
      <c r="Q187" s="191"/>
      <c r="R187" s="191"/>
      <c r="S187" s="449"/>
      <c r="T187" s="191"/>
      <c r="U187" s="191"/>
      <c r="V187" s="191"/>
      <c r="W187" s="191"/>
      <c r="X187" s="191"/>
      <c r="Y187" s="47"/>
      <c r="Z187" s="388"/>
      <c r="AA187" s="388"/>
      <c r="AB187" s="388"/>
      <c r="AC187" s="388"/>
    </row>
    <row r="188" spans="1:29" s="387" customFormat="1" ht="10.5" customHeight="1">
      <c r="A188" s="385"/>
      <c r="B188" s="300"/>
      <c r="C188" s="386"/>
      <c r="I188" s="191"/>
      <c r="J188" s="191"/>
      <c r="K188" s="473"/>
      <c r="L188" s="191"/>
      <c r="M188" s="191"/>
      <c r="N188" s="191"/>
      <c r="O188" s="191"/>
      <c r="P188" s="473"/>
      <c r="Q188" s="191"/>
      <c r="R188" s="191"/>
      <c r="S188" s="449"/>
      <c r="T188" s="191"/>
      <c r="U188" s="191"/>
      <c r="V188" s="191"/>
      <c r="W188" s="191"/>
      <c r="X188" s="191"/>
      <c r="Y188" s="47"/>
      <c r="Z188" s="388"/>
      <c r="AA188" s="388"/>
      <c r="AB188" s="388"/>
      <c r="AC188" s="388"/>
    </row>
    <row r="189" spans="1:29" s="387" customFormat="1" ht="10.5" customHeight="1">
      <c r="A189" s="385"/>
      <c r="B189" s="300"/>
      <c r="C189" s="386"/>
      <c r="I189" s="191"/>
      <c r="J189" s="191"/>
      <c r="K189" s="473"/>
      <c r="L189" s="191"/>
      <c r="M189" s="191"/>
      <c r="N189" s="191"/>
      <c r="O189" s="191"/>
      <c r="P189" s="473"/>
      <c r="Q189" s="191"/>
      <c r="R189" s="191"/>
      <c r="S189" s="449"/>
      <c r="T189" s="191"/>
      <c r="U189" s="191"/>
      <c r="V189" s="191"/>
      <c r="W189" s="191"/>
      <c r="X189" s="191"/>
      <c r="Y189" s="47"/>
      <c r="Z189" s="388"/>
      <c r="AA189" s="388"/>
      <c r="AB189" s="388"/>
      <c r="AC189" s="388"/>
    </row>
    <row r="190" spans="1:29" s="387" customFormat="1" ht="10.5" customHeight="1">
      <c r="A190" s="385"/>
      <c r="B190" s="300"/>
      <c r="C190" s="386"/>
      <c r="I190" s="191"/>
      <c r="J190" s="191"/>
      <c r="K190" s="473"/>
      <c r="L190" s="191"/>
      <c r="M190" s="191"/>
      <c r="N190" s="191"/>
      <c r="O190" s="191"/>
      <c r="P190" s="473"/>
      <c r="Q190" s="191"/>
      <c r="R190" s="191"/>
      <c r="S190" s="449"/>
      <c r="T190" s="191"/>
      <c r="U190" s="191"/>
      <c r="V190" s="191"/>
      <c r="W190" s="191"/>
      <c r="X190" s="191"/>
      <c r="Y190" s="47"/>
      <c r="Z190" s="388"/>
      <c r="AA190" s="388"/>
      <c r="AB190" s="388"/>
      <c r="AC190" s="388"/>
    </row>
    <row r="191" spans="1:29" s="387" customFormat="1" ht="10.5" customHeight="1">
      <c r="A191" s="385"/>
      <c r="B191" s="300"/>
      <c r="C191" s="386"/>
      <c r="I191" s="191"/>
      <c r="J191" s="191"/>
      <c r="K191" s="473"/>
      <c r="L191" s="191"/>
      <c r="M191" s="191"/>
      <c r="N191" s="191"/>
      <c r="O191" s="191"/>
      <c r="P191" s="473"/>
      <c r="Q191" s="191"/>
      <c r="R191" s="191"/>
      <c r="S191" s="449"/>
      <c r="T191" s="191"/>
      <c r="U191" s="191"/>
      <c r="V191" s="191"/>
      <c r="W191" s="191"/>
      <c r="X191" s="191"/>
      <c r="Y191" s="47"/>
      <c r="Z191" s="388"/>
      <c r="AA191" s="388"/>
      <c r="AB191" s="388"/>
      <c r="AC191" s="388"/>
    </row>
    <row r="192" spans="1:29" s="387" customFormat="1" ht="10.5" customHeight="1">
      <c r="A192" s="385"/>
      <c r="B192" s="300"/>
      <c r="C192" s="386"/>
      <c r="I192" s="191"/>
      <c r="J192" s="191"/>
      <c r="K192" s="473"/>
      <c r="L192" s="191"/>
      <c r="M192" s="191"/>
      <c r="N192" s="191"/>
      <c r="O192" s="191"/>
      <c r="P192" s="473"/>
      <c r="Q192" s="191"/>
      <c r="R192" s="191"/>
      <c r="S192" s="449"/>
      <c r="T192" s="191"/>
      <c r="U192" s="191"/>
      <c r="V192" s="191"/>
      <c r="W192" s="191"/>
      <c r="X192" s="191"/>
      <c r="Y192" s="47"/>
      <c r="Z192" s="388"/>
      <c r="AA192" s="388"/>
      <c r="AB192" s="388"/>
      <c r="AC192" s="388"/>
    </row>
    <row r="193" spans="1:29" s="387" customFormat="1" ht="10.5" customHeight="1">
      <c r="A193" s="385"/>
      <c r="B193" s="300"/>
      <c r="C193" s="386"/>
      <c r="I193" s="191"/>
      <c r="J193" s="191"/>
      <c r="K193" s="473"/>
      <c r="L193" s="191"/>
      <c r="M193" s="191"/>
      <c r="N193" s="191"/>
      <c r="O193" s="191"/>
      <c r="P193" s="473"/>
      <c r="Q193" s="191"/>
      <c r="R193" s="191"/>
      <c r="S193" s="449"/>
      <c r="T193" s="191"/>
      <c r="U193" s="191"/>
      <c r="V193" s="191"/>
      <c r="W193" s="191"/>
      <c r="X193" s="191"/>
      <c r="Y193" s="47"/>
      <c r="Z193" s="388"/>
      <c r="AA193" s="388"/>
      <c r="AB193" s="388"/>
      <c r="AC193" s="388"/>
    </row>
    <row r="194" spans="1:29" s="387" customFormat="1" ht="10.5" customHeight="1">
      <c r="A194" s="385"/>
      <c r="B194" s="300"/>
      <c r="C194" s="386"/>
      <c r="I194" s="191"/>
      <c r="J194" s="191"/>
      <c r="K194" s="473"/>
      <c r="L194" s="191"/>
      <c r="M194" s="191"/>
      <c r="N194" s="191"/>
      <c r="O194" s="191"/>
      <c r="P194" s="473"/>
      <c r="Q194" s="191"/>
      <c r="R194" s="191"/>
      <c r="S194" s="449"/>
      <c r="T194" s="191"/>
      <c r="U194" s="191"/>
      <c r="V194" s="191"/>
      <c r="W194" s="191"/>
      <c r="X194" s="191"/>
      <c r="Y194" s="47"/>
      <c r="Z194" s="388"/>
      <c r="AA194" s="388"/>
      <c r="AB194" s="388"/>
      <c r="AC194" s="388"/>
    </row>
    <row r="195" spans="1:29" s="387" customFormat="1" ht="10.5" customHeight="1">
      <c r="A195" s="385"/>
      <c r="B195" s="300"/>
      <c r="C195" s="386"/>
      <c r="I195" s="191"/>
      <c r="J195" s="191"/>
      <c r="K195" s="473"/>
      <c r="L195" s="191"/>
      <c r="M195" s="191"/>
      <c r="N195" s="191"/>
      <c r="O195" s="191"/>
      <c r="P195" s="473"/>
      <c r="Q195" s="191"/>
      <c r="R195" s="191"/>
      <c r="S195" s="449"/>
      <c r="T195" s="191"/>
      <c r="U195" s="191"/>
      <c r="V195" s="191"/>
      <c r="W195" s="191"/>
      <c r="X195" s="191"/>
      <c r="Y195" s="47"/>
      <c r="Z195" s="388"/>
      <c r="AA195" s="388"/>
      <c r="AB195" s="388"/>
      <c r="AC195" s="388"/>
    </row>
    <row r="196" spans="1:29" s="387" customFormat="1" ht="10.5" customHeight="1">
      <c r="A196" s="385"/>
      <c r="B196" s="300"/>
      <c r="C196" s="386"/>
      <c r="I196" s="191"/>
      <c r="J196" s="191"/>
      <c r="K196" s="473"/>
      <c r="L196" s="191"/>
      <c r="M196" s="191"/>
      <c r="N196" s="191"/>
      <c r="O196" s="191"/>
      <c r="P196" s="473"/>
      <c r="Q196" s="191"/>
      <c r="R196" s="191"/>
      <c r="S196" s="449"/>
      <c r="T196" s="191"/>
      <c r="U196" s="191"/>
      <c r="V196" s="191"/>
      <c r="W196" s="191"/>
      <c r="X196" s="191"/>
      <c r="Y196" s="47"/>
      <c r="Z196" s="388"/>
      <c r="AA196" s="388"/>
      <c r="AB196" s="388"/>
      <c r="AC196" s="388"/>
    </row>
    <row r="197" spans="1:29" s="387" customFormat="1" ht="10.5" customHeight="1">
      <c r="A197" s="385"/>
      <c r="B197" s="300"/>
      <c r="C197" s="386"/>
      <c r="I197" s="191"/>
      <c r="J197" s="191"/>
      <c r="K197" s="473"/>
      <c r="L197" s="191"/>
      <c r="M197" s="191"/>
      <c r="N197" s="191"/>
      <c r="O197" s="191"/>
      <c r="P197" s="473"/>
      <c r="Q197" s="191"/>
      <c r="R197" s="191"/>
      <c r="S197" s="449"/>
      <c r="T197" s="191"/>
      <c r="U197" s="191"/>
      <c r="V197" s="191"/>
      <c r="W197" s="191"/>
      <c r="X197" s="191"/>
      <c r="Y197" s="47"/>
      <c r="Z197" s="388"/>
      <c r="AA197" s="388"/>
      <c r="AB197" s="388"/>
      <c r="AC197" s="388"/>
    </row>
    <row r="198" spans="1:29" s="387" customFormat="1" ht="10.5" customHeight="1">
      <c r="A198" s="385"/>
      <c r="B198" s="300"/>
      <c r="C198" s="386"/>
      <c r="I198" s="191"/>
      <c r="J198" s="191"/>
      <c r="K198" s="473"/>
      <c r="L198" s="191"/>
      <c r="M198" s="191"/>
      <c r="N198" s="191"/>
      <c r="O198" s="191"/>
      <c r="P198" s="473"/>
      <c r="Q198" s="191"/>
      <c r="R198" s="191"/>
      <c r="S198" s="449"/>
      <c r="T198" s="191"/>
      <c r="U198" s="191"/>
      <c r="V198" s="191"/>
      <c r="W198" s="191"/>
      <c r="X198" s="191"/>
      <c r="Y198" s="47"/>
      <c r="Z198" s="388"/>
      <c r="AA198" s="388"/>
      <c r="AB198" s="388"/>
      <c r="AC198" s="388"/>
    </row>
    <row r="199" spans="1:29" s="387" customFormat="1" ht="10.5" customHeight="1">
      <c r="A199" s="385"/>
      <c r="B199" s="300"/>
      <c r="C199" s="386"/>
      <c r="I199" s="191"/>
      <c r="J199" s="191"/>
      <c r="K199" s="473"/>
      <c r="L199" s="191"/>
      <c r="M199" s="191"/>
      <c r="N199" s="191"/>
      <c r="O199" s="191"/>
      <c r="P199" s="473"/>
      <c r="Q199" s="191"/>
      <c r="R199" s="191"/>
      <c r="S199" s="449"/>
      <c r="T199" s="191"/>
      <c r="U199" s="191"/>
      <c r="V199" s="191"/>
      <c r="W199" s="191"/>
      <c r="X199" s="191"/>
      <c r="Y199" s="47"/>
      <c r="Z199" s="388"/>
      <c r="AA199" s="388"/>
      <c r="AB199" s="388"/>
      <c r="AC199" s="388"/>
    </row>
    <row r="200" spans="1:29" s="387" customFormat="1" ht="10.5" customHeight="1">
      <c r="A200" s="385"/>
      <c r="B200" s="300"/>
      <c r="C200" s="386"/>
      <c r="I200" s="191"/>
      <c r="J200" s="191"/>
      <c r="K200" s="473"/>
      <c r="L200" s="191"/>
      <c r="M200" s="191"/>
      <c r="N200" s="191"/>
      <c r="O200" s="191"/>
      <c r="P200" s="473"/>
      <c r="Q200" s="191"/>
      <c r="R200" s="191"/>
      <c r="S200" s="449"/>
      <c r="T200" s="191"/>
      <c r="U200" s="191"/>
      <c r="V200" s="191"/>
      <c r="W200" s="191"/>
      <c r="X200" s="191"/>
      <c r="Y200" s="47"/>
      <c r="Z200" s="388"/>
      <c r="AA200" s="388"/>
      <c r="AB200" s="388"/>
      <c r="AC200" s="388"/>
    </row>
    <row r="201" spans="1:29" s="387" customFormat="1" ht="10.5" customHeight="1">
      <c r="A201" s="385"/>
      <c r="B201" s="300"/>
      <c r="C201" s="386"/>
      <c r="I201" s="191"/>
      <c r="J201" s="191"/>
      <c r="K201" s="473"/>
      <c r="L201" s="191"/>
      <c r="M201" s="191"/>
      <c r="N201" s="191"/>
      <c r="O201" s="191"/>
      <c r="P201" s="473"/>
      <c r="Q201" s="191"/>
      <c r="R201" s="191"/>
      <c r="S201" s="449"/>
      <c r="T201" s="191"/>
      <c r="U201" s="191"/>
      <c r="V201" s="191"/>
      <c r="W201" s="191"/>
      <c r="X201" s="191"/>
      <c r="Y201" s="47"/>
      <c r="Z201" s="388"/>
      <c r="AA201" s="388"/>
      <c r="AB201" s="388"/>
      <c r="AC201" s="388"/>
    </row>
    <row r="202" spans="1:29" s="387" customFormat="1" ht="10.5" customHeight="1">
      <c r="A202" s="385"/>
      <c r="B202" s="300"/>
      <c r="C202" s="386"/>
      <c r="I202" s="191"/>
      <c r="J202" s="191"/>
      <c r="K202" s="473"/>
      <c r="L202" s="191"/>
      <c r="M202" s="191"/>
      <c r="N202" s="191"/>
      <c r="O202" s="191"/>
      <c r="P202" s="473"/>
      <c r="Q202" s="191"/>
      <c r="R202" s="191"/>
      <c r="S202" s="449"/>
      <c r="T202" s="191"/>
      <c r="U202" s="191"/>
      <c r="V202" s="191"/>
      <c r="W202" s="191"/>
      <c r="X202" s="191"/>
      <c r="Y202" s="47"/>
      <c r="Z202" s="388"/>
      <c r="AA202" s="388"/>
      <c r="AB202" s="388"/>
      <c r="AC202" s="388"/>
    </row>
    <row r="203" spans="1:29" s="387" customFormat="1" ht="10.5" customHeight="1">
      <c r="A203" s="385"/>
      <c r="B203" s="300"/>
      <c r="C203" s="386"/>
      <c r="I203" s="191"/>
      <c r="J203" s="191"/>
      <c r="K203" s="473"/>
      <c r="L203" s="191"/>
      <c r="M203" s="191"/>
      <c r="N203" s="191"/>
      <c r="O203" s="191"/>
      <c r="P203" s="473"/>
      <c r="Q203" s="191"/>
      <c r="R203" s="191"/>
      <c r="S203" s="449"/>
      <c r="T203" s="191"/>
      <c r="U203" s="191"/>
      <c r="V203" s="191"/>
      <c r="W203" s="191"/>
      <c r="X203" s="191"/>
      <c r="Y203" s="47"/>
      <c r="Z203" s="388"/>
      <c r="AA203" s="388"/>
      <c r="AB203" s="388"/>
      <c r="AC203" s="388"/>
    </row>
    <row r="204" spans="1:29" s="387" customFormat="1" ht="10.5" customHeight="1">
      <c r="A204" s="385"/>
      <c r="B204" s="300"/>
      <c r="C204" s="386"/>
      <c r="I204" s="191"/>
      <c r="J204" s="191"/>
      <c r="K204" s="473"/>
      <c r="L204" s="191"/>
      <c r="M204" s="191"/>
      <c r="N204" s="191"/>
      <c r="O204" s="191"/>
      <c r="P204" s="473"/>
      <c r="Q204" s="191"/>
      <c r="R204" s="191"/>
      <c r="S204" s="449"/>
      <c r="T204" s="191"/>
      <c r="U204" s="191"/>
      <c r="V204" s="191"/>
      <c r="W204" s="191"/>
      <c r="X204" s="191"/>
      <c r="Y204" s="47"/>
      <c r="Z204" s="388"/>
      <c r="AA204" s="388"/>
      <c r="AB204" s="388"/>
      <c r="AC204" s="388"/>
    </row>
    <row r="205" spans="1:29" s="387" customFormat="1" ht="10.5" customHeight="1">
      <c r="A205" s="385"/>
      <c r="B205" s="300"/>
      <c r="C205" s="386"/>
      <c r="I205" s="191"/>
      <c r="J205" s="191"/>
      <c r="K205" s="473"/>
      <c r="L205" s="191"/>
      <c r="M205" s="191"/>
      <c r="N205" s="191"/>
      <c r="O205" s="191"/>
      <c r="P205" s="473"/>
      <c r="Q205" s="191"/>
      <c r="R205" s="191"/>
      <c r="S205" s="449"/>
      <c r="T205" s="191"/>
      <c r="U205" s="191"/>
      <c r="V205" s="191"/>
      <c r="W205" s="191"/>
      <c r="X205" s="191"/>
      <c r="Y205" s="47"/>
      <c r="Z205" s="388"/>
      <c r="AA205" s="388"/>
      <c r="AB205" s="388"/>
      <c r="AC205" s="388"/>
    </row>
    <row r="206" spans="1:29" s="387" customFormat="1" ht="10.5" customHeight="1">
      <c r="A206" s="385"/>
      <c r="B206" s="300"/>
      <c r="C206" s="386"/>
      <c r="I206" s="191"/>
      <c r="J206" s="191"/>
      <c r="K206" s="473"/>
      <c r="L206" s="191"/>
      <c r="M206" s="191"/>
      <c r="N206" s="191"/>
      <c r="O206" s="191"/>
      <c r="P206" s="473"/>
      <c r="Q206" s="191"/>
      <c r="R206" s="191"/>
      <c r="S206" s="449"/>
      <c r="T206" s="191"/>
      <c r="U206" s="191"/>
      <c r="V206" s="191"/>
      <c r="W206" s="191"/>
      <c r="X206" s="191"/>
      <c r="Y206" s="47"/>
      <c r="Z206" s="388"/>
      <c r="AA206" s="388"/>
      <c r="AB206" s="388"/>
      <c r="AC206" s="388"/>
    </row>
    <row r="207" spans="1:29" s="387" customFormat="1" ht="10.5" customHeight="1">
      <c r="A207" s="385"/>
      <c r="B207" s="300"/>
      <c r="C207" s="386"/>
      <c r="I207" s="191"/>
      <c r="J207" s="191"/>
      <c r="K207" s="473"/>
      <c r="L207" s="191"/>
      <c r="M207" s="191"/>
      <c r="N207" s="191"/>
      <c r="O207" s="191"/>
      <c r="P207" s="473"/>
      <c r="Q207" s="191"/>
      <c r="R207" s="191"/>
      <c r="S207" s="449"/>
      <c r="T207" s="191"/>
      <c r="U207" s="191"/>
      <c r="V207" s="191"/>
      <c r="W207" s="191"/>
      <c r="X207" s="191"/>
      <c r="Y207" s="47"/>
      <c r="Z207" s="388"/>
      <c r="AA207" s="388"/>
      <c r="AB207" s="388"/>
      <c r="AC207" s="388"/>
    </row>
    <row r="208" spans="1:29" s="387" customFormat="1" ht="10.5" customHeight="1">
      <c r="A208" s="385"/>
      <c r="B208" s="300"/>
      <c r="C208" s="386"/>
      <c r="I208" s="191"/>
      <c r="J208" s="191"/>
      <c r="K208" s="473"/>
      <c r="L208" s="191"/>
      <c r="M208" s="191"/>
      <c r="N208" s="191"/>
      <c r="O208" s="191"/>
      <c r="P208" s="473"/>
      <c r="Q208" s="191"/>
      <c r="R208" s="191"/>
      <c r="S208" s="449"/>
      <c r="T208" s="191"/>
      <c r="U208" s="191"/>
      <c r="V208" s="191"/>
      <c r="W208" s="191"/>
      <c r="X208" s="191"/>
      <c r="Y208" s="47"/>
      <c r="Z208" s="388"/>
      <c r="AA208" s="388"/>
      <c r="AB208" s="388"/>
      <c r="AC208" s="388"/>
    </row>
    <row r="209" spans="1:29" s="387" customFormat="1" ht="10.5" customHeight="1">
      <c r="A209" s="385"/>
      <c r="B209" s="300"/>
      <c r="C209" s="386"/>
      <c r="I209" s="191"/>
      <c r="J209" s="191"/>
      <c r="K209" s="473"/>
      <c r="L209" s="191"/>
      <c r="M209" s="191"/>
      <c r="N209" s="191"/>
      <c r="O209" s="191"/>
      <c r="P209" s="473"/>
      <c r="Q209" s="191"/>
      <c r="R209" s="191"/>
      <c r="S209" s="449"/>
      <c r="T209" s="191"/>
      <c r="U209" s="191"/>
      <c r="V209" s="191"/>
      <c r="W209" s="191"/>
      <c r="X209" s="191"/>
      <c r="Y209" s="47"/>
      <c r="Z209" s="388"/>
      <c r="AA209" s="388"/>
      <c r="AB209" s="388"/>
      <c r="AC209" s="388"/>
    </row>
    <row r="210" spans="1:29" s="387" customFormat="1" ht="10.5" customHeight="1">
      <c r="A210" s="385"/>
      <c r="B210" s="300"/>
      <c r="C210" s="386"/>
      <c r="I210" s="191"/>
      <c r="J210" s="191"/>
      <c r="K210" s="473"/>
      <c r="L210" s="191"/>
      <c r="M210" s="191"/>
      <c r="N210" s="191"/>
      <c r="O210" s="191"/>
      <c r="P210" s="473"/>
      <c r="Q210" s="191"/>
      <c r="R210" s="191"/>
      <c r="S210" s="449"/>
      <c r="T210" s="191"/>
      <c r="U210" s="191"/>
      <c r="V210" s="191"/>
      <c r="W210" s="191"/>
      <c r="X210" s="191"/>
      <c r="Y210" s="47"/>
      <c r="Z210" s="388"/>
      <c r="AA210" s="388"/>
      <c r="AB210" s="388"/>
      <c r="AC210" s="388"/>
    </row>
    <row r="211" spans="1:29" s="387" customFormat="1" ht="10.5" customHeight="1">
      <c r="A211" s="385"/>
      <c r="B211" s="300"/>
      <c r="C211" s="386"/>
      <c r="I211" s="191"/>
      <c r="J211" s="191"/>
      <c r="K211" s="473"/>
      <c r="L211" s="191"/>
      <c r="M211" s="191"/>
      <c r="N211" s="191"/>
      <c r="O211" s="191"/>
      <c r="P211" s="473"/>
      <c r="Q211" s="191"/>
      <c r="R211" s="191"/>
      <c r="S211" s="449"/>
      <c r="T211" s="191"/>
      <c r="U211" s="191"/>
      <c r="V211" s="191"/>
      <c r="W211" s="191"/>
      <c r="X211" s="191"/>
      <c r="Y211" s="47"/>
      <c r="Z211" s="388"/>
      <c r="AA211" s="388"/>
      <c r="AB211" s="388"/>
      <c r="AC211" s="388"/>
    </row>
    <row r="212" spans="1:29" s="387" customFormat="1" ht="10.5" customHeight="1">
      <c r="A212" s="385"/>
      <c r="B212" s="300"/>
      <c r="C212" s="386"/>
      <c r="I212" s="191"/>
      <c r="J212" s="191"/>
      <c r="K212" s="473"/>
      <c r="L212" s="191"/>
      <c r="M212" s="191"/>
      <c r="N212" s="191"/>
      <c r="O212" s="191"/>
      <c r="P212" s="473"/>
      <c r="Q212" s="191"/>
      <c r="R212" s="191"/>
      <c r="S212" s="449"/>
      <c r="T212" s="191"/>
      <c r="U212" s="191"/>
      <c r="V212" s="191"/>
      <c r="W212" s="191"/>
      <c r="X212" s="191"/>
      <c r="Y212" s="47"/>
      <c r="Z212" s="388"/>
      <c r="AA212" s="388"/>
      <c r="AB212" s="388"/>
      <c r="AC212" s="388"/>
    </row>
    <row r="213" spans="1:29" s="387" customFormat="1" ht="10.5" customHeight="1">
      <c r="A213" s="385"/>
      <c r="B213" s="300"/>
      <c r="C213" s="386"/>
      <c r="I213" s="191"/>
      <c r="J213" s="191"/>
      <c r="K213" s="473"/>
      <c r="L213" s="191"/>
      <c r="M213" s="191"/>
      <c r="N213" s="191"/>
      <c r="O213" s="191"/>
      <c r="P213" s="473"/>
      <c r="Q213" s="191"/>
      <c r="R213" s="191"/>
      <c r="S213" s="449"/>
      <c r="T213" s="191"/>
      <c r="U213" s="191"/>
      <c r="V213" s="191"/>
      <c r="W213" s="191"/>
      <c r="X213" s="191"/>
      <c r="Y213" s="47"/>
      <c r="Z213" s="388"/>
      <c r="AA213" s="388"/>
      <c r="AB213" s="388"/>
      <c r="AC213" s="388"/>
    </row>
    <row r="214" spans="1:29" s="387" customFormat="1" ht="10.5" customHeight="1">
      <c r="A214" s="385"/>
      <c r="B214" s="300"/>
      <c r="C214" s="386"/>
      <c r="I214" s="191"/>
      <c r="J214" s="191"/>
      <c r="K214" s="473"/>
      <c r="L214" s="191"/>
      <c r="M214" s="191"/>
      <c r="N214" s="191"/>
      <c r="O214" s="191"/>
      <c r="P214" s="473"/>
      <c r="Q214" s="191"/>
      <c r="R214" s="191"/>
      <c r="S214" s="449"/>
      <c r="T214" s="191"/>
      <c r="U214" s="191"/>
      <c r="V214" s="191"/>
      <c r="W214" s="191"/>
      <c r="X214" s="191"/>
      <c r="Y214" s="47"/>
      <c r="Z214" s="388"/>
      <c r="AA214" s="388"/>
      <c r="AB214" s="388"/>
      <c r="AC214" s="388"/>
    </row>
    <row r="215" spans="1:29" s="387" customFormat="1" ht="10.5" customHeight="1">
      <c r="A215" s="385"/>
      <c r="B215" s="300"/>
      <c r="C215" s="386"/>
      <c r="I215" s="191"/>
      <c r="J215" s="191"/>
      <c r="K215" s="473"/>
      <c r="L215" s="191"/>
      <c r="M215" s="191"/>
      <c r="N215" s="191"/>
      <c r="O215" s="191"/>
      <c r="P215" s="473"/>
      <c r="Q215" s="191"/>
      <c r="R215" s="191"/>
      <c r="S215" s="449"/>
      <c r="T215" s="191"/>
      <c r="U215" s="191"/>
      <c r="V215" s="191"/>
      <c r="W215" s="191"/>
      <c r="X215" s="191"/>
      <c r="Y215" s="47"/>
      <c r="Z215" s="388"/>
      <c r="AA215" s="388"/>
      <c r="AB215" s="388"/>
      <c r="AC215" s="388"/>
    </row>
    <row r="216" spans="1:29" s="387" customFormat="1" ht="10.5" customHeight="1">
      <c r="A216" s="385"/>
      <c r="B216" s="300"/>
      <c r="C216" s="386"/>
      <c r="I216" s="191"/>
      <c r="J216" s="191"/>
      <c r="K216" s="473"/>
      <c r="L216" s="191"/>
      <c r="M216" s="191"/>
      <c r="N216" s="191"/>
      <c r="O216" s="191"/>
      <c r="P216" s="473"/>
      <c r="Q216" s="191"/>
      <c r="R216" s="191"/>
      <c r="S216" s="449"/>
      <c r="T216" s="191"/>
      <c r="U216" s="191"/>
      <c r="V216" s="191"/>
      <c r="W216" s="191"/>
      <c r="X216" s="191"/>
      <c r="Y216" s="47"/>
      <c r="Z216" s="388"/>
      <c r="AA216" s="388"/>
      <c r="AB216" s="388"/>
      <c r="AC216" s="388"/>
    </row>
    <row r="220" spans="1:29" ht="10.5" customHeight="1">
      <c r="A220" s="33"/>
      <c r="B220" s="33"/>
      <c r="C220" s="33"/>
      <c r="I220" s="33"/>
      <c r="J220" s="33"/>
      <c r="L220" s="33"/>
      <c r="M220" s="33"/>
      <c r="N220" s="33"/>
      <c r="O220" s="33"/>
      <c r="Q220" s="33"/>
      <c r="R220" s="33"/>
      <c r="S220" s="33"/>
      <c r="T220" s="33"/>
      <c r="U220" s="33"/>
      <c r="V220" s="33"/>
      <c r="W220" s="33"/>
      <c r="X220" s="33"/>
      <c r="Y220" s="33"/>
      <c r="Z220" s="33"/>
      <c r="AA220" s="33"/>
      <c r="AB220" s="33"/>
      <c r="AC220" s="33"/>
    </row>
    <row r="221" spans="1:29" ht="10.5" customHeight="1">
      <c r="A221" s="33"/>
      <c r="B221" s="33"/>
      <c r="C221" s="33"/>
      <c r="I221" s="33"/>
      <c r="J221" s="33"/>
      <c r="L221" s="33"/>
      <c r="M221" s="33"/>
      <c r="N221" s="33"/>
      <c r="O221" s="33"/>
      <c r="Q221" s="33"/>
      <c r="R221" s="33"/>
      <c r="S221" s="33"/>
      <c r="T221" s="33"/>
      <c r="U221" s="33"/>
      <c r="V221" s="33"/>
      <c r="W221" s="33"/>
      <c r="X221" s="33"/>
      <c r="Y221" s="33"/>
      <c r="Z221" s="33"/>
      <c r="AA221" s="33"/>
      <c r="AB221" s="33"/>
      <c r="AC221" s="33"/>
    </row>
    <row r="222" spans="1:29" ht="10.5" customHeight="1">
      <c r="A222" s="33"/>
      <c r="B222" s="33"/>
      <c r="C222" s="33"/>
      <c r="I222" s="33"/>
      <c r="J222" s="33"/>
      <c r="L222" s="33"/>
      <c r="M222" s="33"/>
      <c r="N222" s="33"/>
      <c r="O222" s="33"/>
      <c r="Q222" s="33"/>
      <c r="R222" s="33"/>
      <c r="S222" s="33"/>
      <c r="T222" s="33"/>
      <c r="U222" s="33"/>
      <c r="V222" s="33"/>
      <c r="W222" s="33"/>
      <c r="X222" s="33"/>
      <c r="Y222" s="33"/>
      <c r="Z222" s="33"/>
      <c r="AA222" s="33"/>
      <c r="AB222" s="33"/>
      <c r="AC222" s="33"/>
    </row>
    <row r="223" spans="1:29" ht="10.5" customHeight="1">
      <c r="A223" s="33"/>
      <c r="B223" s="33"/>
      <c r="C223" s="33"/>
      <c r="I223" s="33"/>
      <c r="J223" s="33"/>
      <c r="L223" s="33"/>
      <c r="M223" s="33"/>
      <c r="N223" s="33"/>
      <c r="O223" s="33"/>
      <c r="Q223" s="33"/>
      <c r="R223" s="33"/>
      <c r="S223" s="33"/>
      <c r="T223" s="33"/>
      <c r="U223" s="33"/>
      <c r="V223" s="33"/>
      <c r="W223" s="33"/>
      <c r="X223" s="33"/>
      <c r="Y223" s="33"/>
      <c r="Z223" s="33"/>
      <c r="AA223" s="33"/>
      <c r="AB223" s="33"/>
      <c r="AC223" s="33"/>
    </row>
    <row r="224" spans="1:29" ht="10.5" customHeight="1">
      <c r="A224" s="33"/>
      <c r="B224" s="33"/>
      <c r="C224" s="33"/>
      <c r="I224" s="33"/>
      <c r="J224" s="33"/>
      <c r="L224" s="33"/>
      <c r="M224" s="33"/>
      <c r="N224" s="33"/>
      <c r="O224" s="33"/>
      <c r="Q224" s="33"/>
      <c r="R224" s="33"/>
      <c r="S224" s="33"/>
      <c r="T224" s="33"/>
      <c r="U224" s="33"/>
      <c r="V224" s="33"/>
      <c r="W224" s="33"/>
      <c r="X224" s="33"/>
      <c r="Y224" s="33"/>
      <c r="Z224" s="33"/>
      <c r="AA224" s="33"/>
      <c r="AB224" s="33"/>
      <c r="AC224" s="33"/>
    </row>
    <row r="225" spans="1:29" ht="10.5" customHeight="1">
      <c r="A225" s="33"/>
      <c r="B225" s="33"/>
      <c r="C225" s="33"/>
      <c r="I225" s="33"/>
      <c r="J225" s="33"/>
      <c r="L225" s="33"/>
      <c r="M225" s="33"/>
      <c r="N225" s="33"/>
      <c r="O225" s="33"/>
      <c r="Q225" s="33"/>
      <c r="R225" s="33"/>
      <c r="S225" s="33"/>
      <c r="T225" s="33"/>
      <c r="U225" s="33"/>
      <c r="V225" s="33"/>
      <c r="W225" s="33"/>
      <c r="X225" s="33"/>
      <c r="Y225" s="33"/>
      <c r="Z225" s="33"/>
      <c r="AA225" s="33"/>
      <c r="AB225" s="33"/>
      <c r="AC225" s="33"/>
    </row>
    <row r="226" spans="1:29" ht="10.5" customHeight="1">
      <c r="A226" s="33"/>
      <c r="B226" s="33"/>
      <c r="C226" s="33"/>
      <c r="I226" s="33"/>
      <c r="J226" s="33"/>
      <c r="L226" s="33"/>
      <c r="M226" s="33"/>
      <c r="N226" s="33"/>
      <c r="O226" s="33"/>
      <c r="Q226" s="33"/>
      <c r="R226" s="33"/>
      <c r="S226" s="33"/>
      <c r="T226" s="33"/>
      <c r="U226" s="33"/>
      <c r="V226" s="33"/>
      <c r="W226" s="33"/>
      <c r="X226" s="33"/>
      <c r="Y226" s="33"/>
      <c r="Z226" s="33"/>
      <c r="AA226" s="33"/>
      <c r="AB226" s="33"/>
      <c r="AC226" s="33"/>
    </row>
    <row r="227" spans="1:29" ht="10.5" customHeight="1">
      <c r="A227" s="33"/>
      <c r="B227" s="33"/>
      <c r="C227" s="33"/>
      <c r="I227" s="33"/>
      <c r="J227" s="33"/>
      <c r="L227" s="33"/>
      <c r="M227" s="33"/>
      <c r="N227" s="33"/>
      <c r="O227" s="33"/>
      <c r="Q227" s="33"/>
      <c r="R227" s="33"/>
      <c r="S227" s="33"/>
      <c r="T227" s="33"/>
      <c r="U227" s="33"/>
      <c r="V227" s="33"/>
      <c r="W227" s="33"/>
      <c r="X227" s="33"/>
      <c r="Y227" s="33"/>
      <c r="Z227" s="33"/>
      <c r="AA227" s="33"/>
      <c r="AB227" s="33"/>
      <c r="AC227" s="33"/>
    </row>
    <row r="228" spans="1:29" ht="10.5" customHeight="1">
      <c r="A228" s="33"/>
      <c r="B228" s="33"/>
      <c r="C228" s="33"/>
      <c r="I228" s="33"/>
      <c r="J228" s="33"/>
      <c r="L228" s="33"/>
      <c r="M228" s="33"/>
      <c r="N228" s="33"/>
      <c r="O228" s="33"/>
      <c r="Q228" s="33"/>
      <c r="R228" s="33"/>
      <c r="S228" s="33"/>
      <c r="T228" s="33"/>
      <c r="U228" s="33"/>
      <c r="V228" s="33"/>
      <c r="W228" s="33"/>
      <c r="X228" s="33"/>
      <c r="Y228" s="33"/>
      <c r="Z228" s="33"/>
      <c r="AA228" s="33"/>
      <c r="AB228" s="33"/>
      <c r="AC228" s="33"/>
    </row>
    <row r="229" spans="1:29" ht="10.5" customHeight="1">
      <c r="A229" s="33"/>
      <c r="B229" s="33"/>
      <c r="C229" s="33"/>
      <c r="I229" s="33"/>
      <c r="J229" s="33"/>
      <c r="L229" s="33"/>
      <c r="M229" s="33"/>
      <c r="N229" s="33"/>
      <c r="O229" s="33"/>
      <c r="Q229" s="33"/>
      <c r="R229" s="33"/>
      <c r="S229" s="33"/>
      <c r="T229" s="33"/>
      <c r="U229" s="33"/>
      <c r="V229" s="33"/>
      <c r="W229" s="33"/>
      <c r="X229" s="33"/>
      <c r="Y229" s="33"/>
      <c r="Z229" s="33"/>
      <c r="AA229" s="33"/>
      <c r="AB229" s="33"/>
      <c r="AC229" s="33"/>
    </row>
    <row r="230" spans="1:29" ht="10.5" customHeight="1">
      <c r="A230" s="33"/>
      <c r="B230" s="33"/>
      <c r="C230" s="33"/>
      <c r="I230" s="33"/>
      <c r="J230" s="33"/>
      <c r="L230" s="33"/>
      <c r="M230" s="33"/>
      <c r="N230" s="33"/>
      <c r="O230" s="33"/>
      <c r="Q230" s="33"/>
      <c r="R230" s="33"/>
      <c r="S230" s="33"/>
      <c r="T230" s="33"/>
      <c r="U230" s="33"/>
      <c r="V230" s="33"/>
      <c r="W230" s="33"/>
      <c r="X230" s="33"/>
      <c r="Y230" s="33"/>
      <c r="Z230" s="33"/>
      <c r="AA230" s="33"/>
      <c r="AB230" s="33"/>
      <c r="AC230" s="33"/>
    </row>
  </sheetData>
  <sheetProtection password="FA9C" sheet="1" objects="1" scenarios="1" formatColumns="0" formatRows="0"/>
  <dataConsolidate leftLabels="1"/>
  <mergeCells count="14">
    <mergeCell ref="D9:F9"/>
    <mergeCell ref="H12:H14"/>
    <mergeCell ref="E60:G60"/>
    <mergeCell ref="E13:E14"/>
    <mergeCell ref="D13:D14"/>
    <mergeCell ref="F13:F14"/>
    <mergeCell ref="D12:G12"/>
    <mergeCell ref="D36:D37"/>
    <mergeCell ref="F36:F37"/>
    <mergeCell ref="D38:D39"/>
    <mergeCell ref="F38:F39"/>
    <mergeCell ref="D41:D42"/>
    <mergeCell ref="E41:E42"/>
    <mergeCell ref="F41:F42"/>
  </mergeCells>
  <dataValidations xWindow="885" yWindow="654" count="9">
    <dataValidation type="decimal" allowBlank="1" showErrorMessage="1" errorTitle="Ошибка" error="Допускается ввод только неотрицательных чисел!" sqref="G54:G56 G17 G38 G40 G46 G2 G19:G36 G42:G43">
      <formula1>0</formula1>
      <formula2>9.99999999999999E+23</formula2>
    </dataValidation>
    <dataValidation type="textLength" operator="lessThanOrEqual" allowBlank="1" showInputMessage="1" showErrorMessage="1" errorTitle="Ошибка" error="Допускается ввод не более 900 символов!" sqref="G58">
      <formula1>900</formula1>
    </dataValidation>
    <dataValidation type="decimal" allowBlank="1" showErrorMessage="1" errorTitle="Ошибка" error="Допускается ввод только действительных чисел!" sqref="G47:G51 G57">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1 E43">
      <formula1>900</formula1>
    </dataValidation>
    <dataValidation type="decimal" allowBlank="1" showErrorMessage="1" errorTitle="Ошибка" error="Допускается ввод только действительных чисел!" sqref="G52 G4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53">
      <formula1>900</formula1>
    </dataValidation>
    <dataValidation type="decimal" allowBlank="1" showErrorMessage="1" errorTitle="Ошибка" error="Введите значение от 0 до 100%" sqref="G4">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7 G39"/>
  </dataValidations>
  <printOptions horizontalCentered="1" verticalCentered="1"/>
  <pageMargins left="0" right="0" top="0" bottom="0" header="0" footer="0.78740157480314965"/>
  <pageSetup paperSize="9" scale="52"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codeName="List10">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468" customWidth="1"/>
    <col min="9" max="17" width="10.5703125" style="33"/>
    <col min="18" max="18" width="10.5703125" style="247"/>
    <col min="19" max="16384" width="10.5703125" style="33"/>
  </cols>
  <sheetData>
    <row r="1" spans="1:21" s="468" customFormat="1" ht="15" hidden="1" customHeight="1">
      <c r="C1" s="235"/>
      <c r="G1" s="468">
        <v>4</v>
      </c>
      <c r="R1" s="248"/>
    </row>
    <row r="2" spans="1:21" s="468" customFormat="1" ht="15" hidden="1" customHeight="1">
      <c r="C2" s="235"/>
      <c r="R2" s="248"/>
    </row>
    <row r="3" spans="1:21" s="468" customFormat="1" ht="15" hidden="1" customHeight="1">
      <c r="C3" s="235"/>
      <c r="R3" s="248"/>
    </row>
    <row r="4" spans="1:21" ht="11.25" customHeight="1">
      <c r="C4" s="86"/>
      <c r="D4" s="87"/>
      <c r="E4" s="87"/>
      <c r="F4" s="87"/>
      <c r="G4" s="87"/>
    </row>
    <row r="5" spans="1:21">
      <c r="C5" s="86"/>
      <c r="D5" s="659" t="s">
        <v>244</v>
      </c>
      <c r="E5" s="659"/>
      <c r="F5" s="659"/>
      <c r="G5" s="659"/>
      <c r="H5" s="237"/>
    </row>
    <row r="6" spans="1:21" ht="15" customHeight="1">
      <c r="C6" s="86"/>
      <c r="D6" s="660" t="str">
        <f>IF(org=0,"Не определено",org)</f>
        <v>ООО "Жилводсервис" Урицкого района</v>
      </c>
      <c r="E6" s="660"/>
      <c r="F6" s="660"/>
      <c r="G6" s="660"/>
      <c r="H6" s="237"/>
    </row>
    <row r="7" spans="1:21" s="125" customFormat="1">
      <c r="D7" s="350"/>
      <c r="E7" s="316"/>
      <c r="F7" s="316"/>
      <c r="G7" s="316"/>
      <c r="U7" s="254"/>
    </row>
    <row r="8" spans="1:21" s="71" customFormat="1" hidden="1">
      <c r="C8" s="134">
        <v>22</v>
      </c>
      <c r="D8" s="661" t="s">
        <v>236</v>
      </c>
      <c r="E8" s="662"/>
      <c r="F8" s="662"/>
      <c r="G8" s="663"/>
      <c r="U8" s="259"/>
    </row>
    <row r="9" spans="1:21" ht="11.25" hidden="1" customHeight="1">
      <c r="D9" s="664" t="s">
        <v>225</v>
      </c>
      <c r="E9" s="664"/>
      <c r="F9" s="664"/>
      <c r="G9" s="665" t="s">
        <v>226</v>
      </c>
    </row>
    <row r="10" spans="1:21" ht="11.25" hidden="1" customHeight="1">
      <c r="A10" s="47" t="s">
        <v>465</v>
      </c>
      <c r="D10" s="327" t="s">
        <v>25</v>
      </c>
      <c r="E10" s="328"/>
      <c r="F10" s="329" t="s">
        <v>215</v>
      </c>
      <c r="G10" s="666"/>
    </row>
    <row r="11" spans="1:21" ht="12" hidden="1" customHeight="1">
      <c r="D11" s="346" t="s">
        <v>26</v>
      </c>
      <c r="E11" s="330">
        <v>2</v>
      </c>
      <c r="F11" s="331">
        <v>3</v>
      </c>
      <c r="G11" s="332">
        <v>4</v>
      </c>
    </row>
    <row r="12" spans="1:21" hidden="1">
      <c r="D12" s="470">
        <v>1</v>
      </c>
      <c r="E12" s="334" t="s">
        <v>245</v>
      </c>
      <c r="F12" s="353" t="str">
        <f>IF(form_up_date="","",form_up_date)</f>
        <v>11.04.2019</v>
      </c>
      <c r="G12" s="355" t="s">
        <v>246</v>
      </c>
    </row>
    <row r="13" spans="1:21" ht="45" hidden="1">
      <c r="D13" s="470" t="s">
        <v>257</v>
      </c>
      <c r="E13" s="334" t="s">
        <v>247</v>
      </c>
      <c r="F13" s="353" t="s">
        <v>1425</v>
      </c>
      <c r="G13" s="335" t="s">
        <v>318</v>
      </c>
    </row>
    <row r="14" spans="1:21" ht="22.5" hidden="1">
      <c r="D14" s="470" t="s">
        <v>258</v>
      </c>
      <c r="E14" s="334" t="s">
        <v>248</v>
      </c>
      <c r="F14" s="353" t="s">
        <v>646</v>
      </c>
      <c r="G14" s="355" t="s">
        <v>249</v>
      </c>
    </row>
    <row r="15" spans="1:21" ht="22.5" hidden="1">
      <c r="D15" s="470" t="s">
        <v>259</v>
      </c>
      <c r="E15" s="334" t="s">
        <v>250</v>
      </c>
      <c r="F15" s="354" t="s">
        <v>251</v>
      </c>
      <c r="G15" s="335"/>
    </row>
    <row r="16" spans="1:21" hidden="1">
      <c r="D16" s="333" t="str">
        <f>D15&amp;".1"</f>
        <v>4.1.1</v>
      </c>
      <c r="E16" s="336" t="s">
        <v>3</v>
      </c>
      <c r="F16" s="353" t="str">
        <f>IF(region_name="","",region_name)</f>
        <v>Орловская область</v>
      </c>
      <c r="G16" s="355" t="s">
        <v>252</v>
      </c>
    </row>
    <row r="17" spans="4:7" ht="22.5" hidden="1">
      <c r="D17" s="470" t="s">
        <v>260</v>
      </c>
      <c r="E17" s="337" t="s">
        <v>253</v>
      </c>
      <c r="F17" s="353" t="s">
        <v>1367</v>
      </c>
      <c r="G17" s="356" t="s">
        <v>254</v>
      </c>
    </row>
    <row r="18" spans="4:7" ht="56.25" hidden="1">
      <c r="D18" s="470" t="s">
        <v>261</v>
      </c>
      <c r="E18" s="338" t="s">
        <v>255</v>
      </c>
      <c r="F18" s="353" t="s">
        <v>1426</v>
      </c>
      <c r="G18" s="345" t="s">
        <v>317</v>
      </c>
    </row>
    <row r="19" spans="4:7" hidden="1">
      <c r="D19" s="339"/>
      <c r="E19" s="340"/>
      <c r="F19" s="341"/>
      <c r="G19" s="342"/>
    </row>
    <row r="20" spans="4:7">
      <c r="D20" s="343"/>
      <c r="E20" s="658" t="s">
        <v>256</v>
      </c>
      <c r="F20" s="658"/>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sheetPr codeName="List05"/>
  <dimension ref="A1:CE23"/>
  <sheetViews>
    <sheetView showGridLines="0" topLeftCell="C4" zoomScaleNormal="100" workbookViewId="0">
      <selection activeCell="E12" sqref="E12:R12"/>
    </sheetView>
  </sheetViews>
  <sheetFormatPr defaultRowHeight="11.25"/>
  <cols>
    <col min="1" max="1" width="14.7109375" style="389"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474" customWidth="1"/>
    <col min="23" max="23" width="10.5703125" style="390" customWidth="1"/>
    <col min="24" max="27" width="10.5703125" style="47" customWidth="1"/>
    <col min="28" max="16384" width="9.140625" style="33"/>
  </cols>
  <sheetData>
    <row r="1" spans="1:83" hidden="1"/>
    <row r="2" spans="1:83" hidden="1"/>
    <row r="3" spans="1:83" hidden="1"/>
    <row r="4" spans="1:83" ht="3" customHeight="1">
      <c r="C4" s="87"/>
      <c r="D4" s="87"/>
      <c r="E4" s="87"/>
      <c r="F4" s="87"/>
      <c r="G4" s="87"/>
      <c r="H4" s="87"/>
      <c r="I4" s="87"/>
      <c r="J4" s="87"/>
      <c r="K4" s="88"/>
      <c r="L4" s="88"/>
      <c r="M4" s="88"/>
    </row>
    <row r="5" spans="1:83" ht="26.1" customHeight="1">
      <c r="C5" s="87"/>
      <c r="D5" s="680" t="s">
        <v>453</v>
      </c>
      <c r="E5" s="681"/>
      <c r="F5" s="681"/>
      <c r="G5" s="681"/>
      <c r="H5" s="681"/>
      <c r="I5" s="681"/>
      <c r="J5" s="681"/>
      <c r="K5" s="682"/>
      <c r="L5" s="391"/>
      <c r="M5" s="391"/>
    </row>
    <row r="6" spans="1:83" ht="3" customHeight="1">
      <c r="C6" s="87"/>
      <c r="D6" s="87"/>
      <c r="E6" s="87"/>
      <c r="F6" s="87"/>
      <c r="G6" s="371"/>
      <c r="H6" s="371"/>
      <c r="I6" s="371"/>
      <c r="J6" s="371"/>
      <c r="K6" s="392"/>
      <c r="L6" s="392"/>
      <c r="M6" s="392"/>
    </row>
    <row r="7" spans="1:83" ht="18.75">
      <c r="D7" s="614" t="s">
        <v>225</v>
      </c>
      <c r="E7" s="614"/>
      <c r="F7" s="614"/>
      <c r="G7" s="614"/>
      <c r="H7" s="614"/>
      <c r="I7" s="614"/>
      <c r="J7" s="614"/>
      <c r="K7" s="614"/>
      <c r="L7" s="614"/>
      <c r="M7" s="614"/>
      <c r="N7" s="614"/>
      <c r="O7" s="614"/>
      <c r="P7" s="614"/>
      <c r="Q7" s="614"/>
      <c r="R7" s="614"/>
      <c r="S7" s="614" t="s">
        <v>226</v>
      </c>
      <c r="T7" s="452"/>
    </row>
    <row r="8" spans="1:83" ht="46.5" customHeight="1">
      <c r="D8" s="393" t="s">
        <v>25</v>
      </c>
      <c r="E8" s="614" t="s">
        <v>25</v>
      </c>
      <c r="F8" s="614"/>
      <c r="G8" s="393" t="s">
        <v>243</v>
      </c>
      <c r="H8" s="614" t="s">
        <v>25</v>
      </c>
      <c r="I8" s="614"/>
      <c r="J8" s="393" t="s">
        <v>334</v>
      </c>
      <c r="K8" s="393" t="s">
        <v>354</v>
      </c>
      <c r="L8" s="614" t="s">
        <v>25</v>
      </c>
      <c r="M8" s="614"/>
      <c r="N8" s="393" t="s">
        <v>355</v>
      </c>
      <c r="O8" s="393" t="s">
        <v>356</v>
      </c>
      <c r="P8" s="393" t="s">
        <v>357</v>
      </c>
      <c r="Q8" s="393" t="s">
        <v>466</v>
      </c>
      <c r="R8" s="393" t="s">
        <v>358</v>
      </c>
      <c r="S8" s="614"/>
      <c r="T8" s="452"/>
    </row>
    <row r="9" spans="1:83" ht="10.5" customHeight="1">
      <c r="D9" s="89" t="s">
        <v>26</v>
      </c>
      <c r="E9" s="89"/>
      <c r="F9" s="89" t="s">
        <v>0</v>
      </c>
      <c r="G9" s="89" t="s">
        <v>1</v>
      </c>
      <c r="H9" s="89"/>
      <c r="I9" s="89" t="s">
        <v>2</v>
      </c>
      <c r="J9" s="89" t="s">
        <v>12</v>
      </c>
      <c r="K9" s="89" t="s">
        <v>13</v>
      </c>
      <c r="L9" s="89"/>
      <c r="M9" s="89" t="s">
        <v>31</v>
      </c>
      <c r="N9" s="89" t="s">
        <v>32</v>
      </c>
      <c r="O9" s="89" t="s">
        <v>349</v>
      </c>
      <c r="P9" s="89" t="s">
        <v>350</v>
      </c>
      <c r="Q9" s="89" t="s">
        <v>351</v>
      </c>
      <c r="R9" s="89" t="s">
        <v>352</v>
      </c>
      <c r="S9" s="89"/>
      <c r="T9" s="452"/>
    </row>
    <row r="10" spans="1:83" s="87" customFormat="1" ht="18.75" hidden="1">
      <c r="A10" s="394"/>
      <c r="B10" s="14"/>
      <c r="D10" s="343"/>
      <c r="E10" s="343"/>
      <c r="F10" s="343"/>
      <c r="Q10" s="395"/>
      <c r="R10" s="396"/>
      <c r="T10" s="453"/>
      <c r="U10" s="534"/>
      <c r="V10" s="534"/>
      <c r="W10" s="397"/>
      <c r="X10" s="14"/>
      <c r="Y10" s="14"/>
      <c r="Z10" s="14"/>
      <c r="AA10" s="14"/>
    </row>
    <row r="11" spans="1:83" s="387" customFormat="1" ht="18.75" hidden="1">
      <c r="A11" s="398"/>
      <c r="B11" s="388"/>
      <c r="D11" s="399" t="s">
        <v>242</v>
      </c>
      <c r="E11" s="400"/>
      <c r="F11" s="400"/>
      <c r="G11" s="400"/>
      <c r="H11" s="400"/>
      <c r="I11" s="400"/>
      <c r="J11" s="400"/>
      <c r="K11" s="400"/>
      <c r="L11" s="400"/>
      <c r="M11" s="400"/>
      <c r="N11" s="400"/>
      <c r="O11" s="400"/>
      <c r="P11" s="400"/>
      <c r="Q11" s="400"/>
      <c r="R11" s="400"/>
      <c r="T11" s="452"/>
      <c r="U11" s="474"/>
      <c r="V11" s="474"/>
      <c r="W11" s="401"/>
      <c r="X11" s="388"/>
      <c r="Y11" s="388"/>
      <c r="Z11" s="388"/>
      <c r="AA11" s="388"/>
    </row>
    <row r="12" spans="1:83" s="71" customFormat="1" ht="90" hidden="1" customHeight="1">
      <c r="A12" s="512">
        <v>22</v>
      </c>
      <c r="B12" s="455"/>
      <c r="C12" s="455"/>
      <c r="D12" s="670" t="s">
        <v>26</v>
      </c>
      <c r="E12" s="683" t="s">
        <v>1424</v>
      </c>
      <c r="F12" s="684"/>
      <c r="G12" s="684"/>
      <c r="H12" s="684"/>
      <c r="I12" s="684"/>
      <c r="J12" s="684"/>
      <c r="K12" s="684"/>
      <c r="L12" s="684"/>
      <c r="M12" s="684"/>
      <c r="N12" s="684"/>
      <c r="O12" s="684"/>
      <c r="P12" s="684"/>
      <c r="Q12" s="684"/>
      <c r="R12" s="685"/>
      <c r="S12" s="576"/>
      <c r="T12" s="465"/>
      <c r="U12" s="465"/>
      <c r="V12" s="465"/>
      <c r="W12" s="464"/>
      <c r="X12" s="464"/>
      <c r="Y12" s="464"/>
      <c r="Z12" s="464"/>
      <c r="AA12" s="459"/>
      <c r="AB12" s="460"/>
      <c r="AC12" s="677"/>
      <c r="AD12" s="461"/>
      <c r="AE12" s="462" t="s">
        <v>141</v>
      </c>
      <c r="AF12" s="462"/>
      <c r="AG12" s="463" t="s">
        <v>455</v>
      </c>
      <c r="AH12" s="466">
        <v>3</v>
      </c>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4"/>
      <c r="BW12" s="464"/>
      <c r="BX12" s="464"/>
      <c r="BY12" s="464"/>
      <c r="BZ12" s="464"/>
      <c r="CA12" s="464"/>
      <c r="CB12" s="464"/>
      <c r="CC12" s="464"/>
      <c r="CD12" s="464"/>
      <c r="CE12" s="464"/>
    </row>
    <row r="13" spans="1:83" s="71" customFormat="1" ht="22.5" hidden="1">
      <c r="A13" s="428"/>
      <c r="B13" s="468"/>
      <c r="C13" s="51"/>
      <c r="D13" s="670"/>
      <c r="E13" s="678" t="s">
        <v>460</v>
      </c>
      <c r="F13" s="678"/>
      <c r="G13" s="678"/>
      <c r="H13" s="678"/>
      <c r="I13" s="678"/>
      <c r="J13" s="678"/>
      <c r="K13" s="678"/>
      <c r="L13" s="678"/>
      <c r="M13" s="678"/>
      <c r="N13" s="678"/>
      <c r="O13" s="678"/>
      <c r="P13" s="678"/>
      <c r="Q13" s="8">
        <f>SUMIF(T14:T15,"i",Q14:Q15)</f>
        <v>0</v>
      </c>
      <c r="R13" s="513"/>
      <c r="S13" s="544" t="s">
        <v>461</v>
      </c>
      <c r="T13" s="260" t="s">
        <v>363</v>
      </c>
      <c r="U13" s="679">
        <v>1</v>
      </c>
      <c r="V13" s="679" t="str">
        <f>INDEX(List01_flag_index_1,1,MATCH(A12,List01_NumberColumns,0))</f>
        <v>отсутствует</v>
      </c>
      <c r="W13" s="468"/>
      <c r="X13" s="468"/>
      <c r="Y13" s="468"/>
      <c r="Z13" s="468"/>
      <c r="AA13" s="473"/>
      <c r="AB13" s="468"/>
      <c r="AC13" s="677"/>
      <c r="AD13" s="461"/>
      <c r="AE13" s="468"/>
      <c r="AF13" s="468"/>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68"/>
      <c r="BW13" s="468"/>
      <c r="BX13" s="468"/>
      <c r="BY13" s="468"/>
      <c r="BZ13" s="468"/>
      <c r="CA13" s="468"/>
      <c r="CB13" s="468"/>
      <c r="CC13" s="468"/>
      <c r="CD13" s="468"/>
      <c r="CE13" s="468"/>
    </row>
    <row r="14" spans="1:83" s="71" customFormat="1" ht="11.25" hidden="1" customHeight="1">
      <c r="A14" s="569"/>
      <c r="B14" s="473"/>
      <c r="C14" s="473"/>
      <c r="D14" s="670"/>
      <c r="E14" s="515"/>
      <c r="F14" s="515">
        <v>0</v>
      </c>
      <c r="G14" s="515"/>
      <c r="H14" s="515"/>
      <c r="I14" s="515"/>
      <c r="J14" s="515"/>
      <c r="K14" s="515"/>
      <c r="L14" s="515"/>
      <c r="M14" s="515"/>
      <c r="N14" s="515"/>
      <c r="O14" s="515"/>
      <c r="P14" s="515"/>
      <c r="Q14" s="515"/>
      <c r="R14" s="515"/>
      <c r="S14" s="545"/>
      <c r="T14" s="473"/>
      <c r="U14" s="679"/>
      <c r="V14" s="679"/>
      <c r="W14" s="473"/>
      <c r="X14" s="473"/>
      <c r="Y14" s="473"/>
      <c r="Z14" s="473"/>
      <c r="AA14" s="473"/>
      <c r="AB14" s="468"/>
      <c r="AC14" s="677"/>
      <c r="AD14" s="461"/>
      <c r="AE14" s="468"/>
      <c r="AF14" s="468"/>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row>
    <row r="15" spans="1:83" s="71" customFormat="1" hidden="1">
      <c r="A15" s="428"/>
      <c r="B15" s="468"/>
      <c r="C15" s="51"/>
      <c r="D15" s="670"/>
      <c r="E15" s="516" t="s">
        <v>141</v>
      </c>
      <c r="F15" s="517" t="s">
        <v>141</v>
      </c>
      <c r="G15" s="517" t="s">
        <v>141</v>
      </c>
      <c r="H15" s="518" t="s">
        <v>141</v>
      </c>
      <c r="I15" s="518"/>
      <c r="J15" s="518"/>
      <c r="K15" s="518"/>
      <c r="L15" s="518"/>
      <c r="M15" s="518"/>
      <c r="N15" s="518"/>
      <c r="O15" s="518"/>
      <c r="P15" s="518"/>
      <c r="Q15" s="518"/>
      <c r="R15" s="519"/>
      <c r="S15" s="546"/>
      <c r="T15" s="473"/>
      <c r="U15" s="679"/>
      <c r="V15" s="679"/>
      <c r="W15" s="468"/>
      <c r="X15" s="468"/>
      <c r="Y15" s="468"/>
      <c r="Z15" s="468"/>
      <c r="AA15" s="473"/>
      <c r="AB15" s="468"/>
      <c r="AC15" s="677"/>
      <c r="AD15" s="461"/>
      <c r="AE15" s="468"/>
      <c r="AF15" s="468"/>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68"/>
      <c r="BW15" s="468"/>
      <c r="BX15" s="468"/>
      <c r="BY15" s="468"/>
      <c r="BZ15" s="468"/>
      <c r="CA15" s="468"/>
      <c r="CB15" s="468"/>
      <c r="CC15" s="468"/>
      <c r="CD15" s="468"/>
      <c r="CE15" s="468"/>
    </row>
    <row r="16" spans="1:83" s="71" customFormat="1" ht="22.5" hidden="1">
      <c r="A16" s="428"/>
      <c r="B16" s="468"/>
      <c r="C16" s="51"/>
      <c r="D16" s="670"/>
      <c r="E16" s="678" t="s">
        <v>459</v>
      </c>
      <c r="F16" s="678"/>
      <c r="G16" s="678"/>
      <c r="H16" s="678"/>
      <c r="I16" s="678"/>
      <c r="J16" s="678"/>
      <c r="K16" s="678"/>
      <c r="L16" s="678"/>
      <c r="M16" s="678"/>
      <c r="N16" s="678"/>
      <c r="O16" s="678"/>
      <c r="P16" s="678"/>
      <c r="Q16" s="8">
        <f>SUMIF(T17:T18,"i",Q17:Q18)</f>
        <v>0</v>
      </c>
      <c r="R16" s="513"/>
      <c r="S16" s="544" t="s">
        <v>461</v>
      </c>
      <c r="T16" s="260" t="s">
        <v>363</v>
      </c>
      <c r="U16" s="679">
        <v>2</v>
      </c>
      <c r="V16" s="679" t="str">
        <f>INDEX(List01_flag_index_2,1,MATCH(A12,List01_NumberColumns,0))</f>
        <v>отсутствует</v>
      </c>
      <c r="W16" s="468"/>
      <c r="X16" s="468"/>
      <c r="Y16" s="468"/>
      <c r="Z16" s="468"/>
      <c r="AA16" s="473"/>
      <c r="AB16" s="468"/>
      <c r="AC16" s="677"/>
      <c r="AD16" s="461"/>
      <c r="AE16" s="468"/>
      <c r="AF16" s="468"/>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68"/>
      <c r="BW16" s="468"/>
      <c r="BX16" s="468"/>
      <c r="BY16" s="468"/>
      <c r="BZ16" s="468"/>
      <c r="CA16" s="468"/>
      <c r="CB16" s="468"/>
      <c r="CC16" s="468"/>
      <c r="CD16" s="468"/>
      <c r="CE16" s="468"/>
    </row>
    <row r="17" spans="1:83" s="71" customFormat="1" ht="11.25" hidden="1" customHeight="1">
      <c r="A17" s="569"/>
      <c r="B17" s="473"/>
      <c r="C17" s="473"/>
      <c r="D17" s="670"/>
      <c r="E17" s="515"/>
      <c r="F17" s="515">
        <v>0</v>
      </c>
      <c r="G17" s="515"/>
      <c r="H17" s="515"/>
      <c r="I17" s="515"/>
      <c r="J17" s="515"/>
      <c r="K17" s="515"/>
      <c r="L17" s="515"/>
      <c r="M17" s="515"/>
      <c r="N17" s="515"/>
      <c r="O17" s="515"/>
      <c r="P17" s="515"/>
      <c r="Q17" s="515"/>
      <c r="R17" s="515"/>
      <c r="S17" s="545"/>
      <c r="T17" s="473"/>
      <c r="U17" s="679"/>
      <c r="V17" s="679"/>
      <c r="W17" s="473"/>
      <c r="X17" s="473"/>
      <c r="Y17" s="473"/>
      <c r="Z17" s="473"/>
      <c r="AA17" s="473"/>
      <c r="AB17" s="468"/>
      <c r="AC17" s="677"/>
      <c r="AD17" s="461"/>
      <c r="AE17" s="468"/>
      <c r="AF17" s="468"/>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3"/>
      <c r="CD17" s="473"/>
      <c r="CE17" s="473"/>
    </row>
    <row r="18" spans="1:83" s="71" customFormat="1" hidden="1">
      <c r="A18" s="428"/>
      <c r="B18" s="468"/>
      <c r="C18" s="51"/>
      <c r="D18" s="670"/>
      <c r="E18" s="516" t="s">
        <v>141</v>
      </c>
      <c r="F18" s="517" t="s">
        <v>141</v>
      </c>
      <c r="G18" s="517" t="s">
        <v>141</v>
      </c>
      <c r="H18" s="518" t="s">
        <v>141</v>
      </c>
      <c r="I18" s="518"/>
      <c r="J18" s="518"/>
      <c r="K18" s="518"/>
      <c r="L18" s="518"/>
      <c r="M18" s="518"/>
      <c r="N18" s="518"/>
      <c r="O18" s="518"/>
      <c r="P18" s="518"/>
      <c r="Q18" s="518"/>
      <c r="R18" s="519"/>
      <c r="S18" s="546"/>
      <c r="T18" s="473"/>
      <c r="U18" s="679"/>
      <c r="V18" s="679"/>
      <c r="W18" s="468"/>
      <c r="X18" s="468"/>
      <c r="Y18" s="468"/>
      <c r="Z18" s="468"/>
      <c r="AA18" s="473"/>
      <c r="AB18" s="468"/>
      <c r="AC18" s="677"/>
      <c r="AD18" s="461"/>
      <c r="AE18" s="468"/>
      <c r="AF18" s="468"/>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68"/>
      <c r="BW18" s="468"/>
      <c r="BX18" s="468"/>
      <c r="BY18" s="468"/>
      <c r="BZ18" s="468"/>
      <c r="CA18" s="468"/>
      <c r="CB18" s="468"/>
      <c r="CC18" s="468"/>
      <c r="CD18" s="468"/>
      <c r="CE18" s="468"/>
    </row>
    <row r="19" spans="1:83" ht="18.75" hidden="1">
      <c r="D19" s="402"/>
      <c r="E19" s="1"/>
      <c r="F19" s="1"/>
      <c r="G19" s="1"/>
      <c r="H19" s="1"/>
      <c r="I19" s="1"/>
      <c r="J19" s="1"/>
      <c r="K19" s="1"/>
      <c r="L19" s="1"/>
      <c r="M19" s="1"/>
      <c r="N19" s="1"/>
      <c r="O19" s="1"/>
      <c r="P19" s="1"/>
      <c r="Q19" s="1"/>
      <c r="R19" s="1"/>
      <c r="S19" s="403"/>
      <c r="T19" s="452"/>
    </row>
    <row r="20" spans="1:83" hidden="1"/>
    <row r="21" spans="1:83">
      <c r="D21" s="404"/>
      <c r="E21" s="404"/>
      <c r="F21" s="404"/>
      <c r="G21" s="405"/>
    </row>
    <row r="23" spans="1:83">
      <c r="D23" s="406"/>
      <c r="E23" s="675"/>
      <c r="F23" s="675"/>
      <c r="G23" s="675"/>
      <c r="H23" s="675"/>
      <c r="I23" s="675"/>
      <c r="J23" s="675"/>
      <c r="K23" s="675"/>
      <c r="L23" s="675"/>
      <c r="M23" s="675"/>
      <c r="N23" s="675"/>
      <c r="O23" s="675"/>
      <c r="P23" s="675"/>
      <c r="Q23" s="675"/>
      <c r="R23" s="675"/>
    </row>
  </sheetData>
  <sheetProtection password="FA9C" sheet="1" objects="1" scenarios="1" formatColumns="0" formatRows="0"/>
  <mergeCells count="16">
    <mergeCell ref="D5:K5"/>
    <mergeCell ref="E23:R23"/>
    <mergeCell ref="S7:S8"/>
    <mergeCell ref="D7:R7"/>
    <mergeCell ref="E8:F8"/>
    <mergeCell ref="H8:I8"/>
    <mergeCell ref="L8:M8"/>
    <mergeCell ref="D12:D18"/>
    <mergeCell ref="E12:R12"/>
    <mergeCell ref="AC12:AC18"/>
    <mergeCell ref="E13:P13"/>
    <mergeCell ref="U13:U15"/>
    <mergeCell ref="V13:V15"/>
    <mergeCell ref="E16:P16"/>
    <mergeCell ref="U16:U18"/>
    <mergeCell ref="V16:V1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List11">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468" customWidth="1"/>
    <col min="9" max="17" width="10.5703125" style="33"/>
    <col min="18" max="18" width="10.5703125" style="247"/>
    <col min="19" max="16384" width="10.5703125" style="33"/>
  </cols>
  <sheetData>
    <row r="1" spans="1:21" s="468" customFormat="1" ht="15" hidden="1" customHeight="1">
      <c r="C1" s="235"/>
      <c r="G1" s="468">
        <v>4</v>
      </c>
      <c r="R1" s="248"/>
    </row>
    <row r="2" spans="1:21" s="468" customFormat="1" ht="15" hidden="1" customHeight="1">
      <c r="C2" s="235"/>
      <c r="R2" s="248"/>
    </row>
    <row r="3" spans="1:21" s="468" customFormat="1" ht="15" hidden="1" customHeight="1">
      <c r="C3" s="235"/>
      <c r="R3" s="248"/>
    </row>
    <row r="4" spans="1:21" ht="11.25" customHeight="1">
      <c r="C4" s="86"/>
      <c r="D4" s="87"/>
      <c r="E4" s="87"/>
      <c r="F4" s="87"/>
      <c r="G4" s="87"/>
    </row>
    <row r="5" spans="1:21">
      <c r="C5" s="86"/>
      <c r="D5" s="659" t="s">
        <v>244</v>
      </c>
      <c r="E5" s="659"/>
      <c r="F5" s="659"/>
      <c r="G5" s="659"/>
      <c r="H5" s="237"/>
    </row>
    <row r="6" spans="1:21" ht="15" customHeight="1">
      <c r="C6" s="86"/>
      <c r="D6" s="660" t="str">
        <f>IF(org=0,"Не определено",org)</f>
        <v>ООО "Жилводсервис" Урицкого района</v>
      </c>
      <c r="E6" s="660"/>
      <c r="F6" s="660"/>
      <c r="G6" s="660"/>
      <c r="H6" s="237"/>
    </row>
    <row r="7" spans="1:21" s="125" customFormat="1">
      <c r="D7" s="350"/>
      <c r="E7" s="316"/>
      <c r="F7" s="316"/>
      <c r="G7" s="316"/>
      <c r="U7" s="254"/>
    </row>
    <row r="8" spans="1:21" s="71" customFormat="1">
      <c r="C8" s="134">
        <v>22</v>
      </c>
      <c r="D8" s="661" t="s">
        <v>236</v>
      </c>
      <c r="E8" s="662"/>
      <c r="F8" s="662"/>
      <c r="G8" s="663"/>
      <c r="U8" s="259"/>
    </row>
    <row r="9" spans="1:21" ht="11.25" customHeight="1">
      <c r="D9" s="664" t="s">
        <v>225</v>
      </c>
      <c r="E9" s="664"/>
      <c r="F9" s="664"/>
      <c r="G9" s="665" t="s">
        <v>226</v>
      </c>
    </row>
    <row r="10" spans="1:21" ht="11.25" customHeight="1">
      <c r="A10" s="47" t="s">
        <v>465</v>
      </c>
      <c r="D10" s="327" t="s">
        <v>25</v>
      </c>
      <c r="E10" s="328"/>
      <c r="F10" s="329" t="s">
        <v>215</v>
      </c>
      <c r="G10" s="666"/>
    </row>
    <row r="11" spans="1:21" ht="12" customHeight="1">
      <c r="D11" s="346" t="s">
        <v>26</v>
      </c>
      <c r="E11" s="330">
        <v>2</v>
      </c>
      <c r="F11" s="331">
        <v>3</v>
      </c>
      <c r="G11" s="332">
        <v>4</v>
      </c>
    </row>
    <row r="12" spans="1:21">
      <c r="D12" s="470">
        <v>1</v>
      </c>
      <c r="E12" s="334" t="s">
        <v>245</v>
      </c>
      <c r="F12" s="353" t="str">
        <f>IF(form_up_date="","",form_up_date)</f>
        <v>11.04.2019</v>
      </c>
      <c r="G12" s="355" t="s">
        <v>246</v>
      </c>
    </row>
    <row r="13" spans="1:21" ht="45">
      <c r="D13" s="470" t="s">
        <v>257</v>
      </c>
      <c r="E13" s="334" t="s">
        <v>247</v>
      </c>
      <c r="F13" s="353" t="s">
        <v>1425</v>
      </c>
      <c r="G13" s="335" t="s">
        <v>318</v>
      </c>
    </row>
    <row r="14" spans="1:21" ht="22.5">
      <c r="D14" s="470" t="s">
        <v>258</v>
      </c>
      <c r="E14" s="334" t="s">
        <v>248</v>
      </c>
      <c r="F14" s="353" t="s">
        <v>646</v>
      </c>
      <c r="G14" s="355" t="s">
        <v>249</v>
      </c>
    </row>
    <row r="15" spans="1:21" ht="22.5">
      <c r="D15" s="470" t="s">
        <v>259</v>
      </c>
      <c r="E15" s="334" t="s">
        <v>250</v>
      </c>
      <c r="F15" s="354" t="s">
        <v>251</v>
      </c>
      <c r="G15" s="335"/>
    </row>
    <row r="16" spans="1:21">
      <c r="D16" s="333" t="str">
        <f>D15&amp;".1"</f>
        <v>4.1.1</v>
      </c>
      <c r="E16" s="336" t="s">
        <v>3</v>
      </c>
      <c r="F16" s="353" t="str">
        <f>IF(region_name="","",region_name)</f>
        <v>Орловская область</v>
      </c>
      <c r="G16" s="355" t="s">
        <v>252</v>
      </c>
    </row>
    <row r="17" spans="4:7" ht="22.5">
      <c r="D17" s="470" t="s">
        <v>260</v>
      </c>
      <c r="E17" s="337" t="s">
        <v>253</v>
      </c>
      <c r="F17" s="353" t="s">
        <v>1367</v>
      </c>
      <c r="G17" s="356" t="s">
        <v>254</v>
      </c>
    </row>
    <row r="18" spans="4:7" ht="56.25">
      <c r="D18" s="470" t="s">
        <v>261</v>
      </c>
      <c r="E18" s="338" t="s">
        <v>255</v>
      </c>
      <c r="F18" s="353" t="s">
        <v>1426</v>
      </c>
      <c r="G18" s="345" t="s">
        <v>317</v>
      </c>
    </row>
    <row r="19" spans="4:7">
      <c r="D19" s="339"/>
      <c r="E19" s="340"/>
      <c r="F19" s="341"/>
      <c r="G19" s="342"/>
    </row>
    <row r="20" spans="4:7">
      <c r="D20" s="343"/>
      <c r="E20" s="658" t="s">
        <v>256</v>
      </c>
      <c r="F20" s="658"/>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sheetPr codeName="List08"/>
  <dimension ref="A1:I35"/>
  <sheetViews>
    <sheetView showGridLines="0" topLeftCell="C27" zoomScaleNormal="100" workbookViewId="0">
      <selection activeCell="G11" sqref="G11:G34"/>
    </sheetView>
  </sheetViews>
  <sheetFormatPr defaultColWidth="10.5703125" defaultRowHeight="11.2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c r="A1" s="15"/>
      <c r="G1" s="191">
        <v>4</v>
      </c>
      <c r="H1" s="191">
        <v>5</v>
      </c>
    </row>
    <row r="2" spans="1:9" ht="3" customHeight="1"/>
    <row r="3" spans="1:9" ht="26.1" customHeight="1">
      <c r="D3" s="686" t="s">
        <v>469</v>
      </c>
      <c r="E3" s="687"/>
      <c r="F3" s="688"/>
    </row>
    <row r="4" spans="1:9" ht="12.75" hidden="1">
      <c r="C4" s="87"/>
      <c r="D4" s="12"/>
      <c r="E4" s="12"/>
      <c r="F4" s="12"/>
      <c r="G4" s="12"/>
      <c r="H4" s="12"/>
    </row>
    <row r="5" spans="1:9" hidden="1">
      <c r="C5" s="87"/>
      <c r="D5" s="69"/>
      <c r="E5" s="69"/>
      <c r="F5" s="69"/>
      <c r="G5" s="69"/>
      <c r="H5" s="69"/>
    </row>
    <row r="6" spans="1:9" ht="3" customHeight="1">
      <c r="C6" s="87"/>
      <c r="D6" s="87"/>
      <c r="E6" s="371"/>
      <c r="F6" s="392"/>
      <c r="G6" s="510">
        <v>22</v>
      </c>
    </row>
    <row r="7" spans="1:9">
      <c r="D7" s="614" t="s">
        <v>225</v>
      </c>
      <c r="E7" s="614"/>
      <c r="F7" s="614"/>
      <c r="G7" s="614"/>
      <c r="H7" s="689" t="s">
        <v>226</v>
      </c>
      <c r="I7" s="87"/>
    </row>
    <row r="8" spans="1:9" ht="90" customHeight="1">
      <c r="A8" s="469"/>
      <c r="B8" s="468"/>
      <c r="D8" s="614" t="s">
        <v>25</v>
      </c>
      <c r="E8" s="676" t="s">
        <v>333</v>
      </c>
      <c r="F8" s="676" t="s">
        <v>154</v>
      </c>
      <c r="G8" s="477" t="s">
        <v>1424</v>
      </c>
      <c r="H8" s="690"/>
      <c r="I8" s="87"/>
    </row>
    <row r="9" spans="1:9" s="87" customFormat="1">
      <c r="A9" s="692"/>
      <c r="B9" s="692"/>
      <c r="C9" s="432"/>
      <c r="D9" s="614"/>
      <c r="E9" s="676"/>
      <c r="F9" s="676"/>
      <c r="G9" s="374" t="s">
        <v>215</v>
      </c>
      <c r="H9" s="691"/>
      <c r="I9" s="433"/>
    </row>
    <row r="10" spans="1:9" ht="10.5" customHeight="1">
      <c r="D10" s="89" t="s">
        <v>26</v>
      </c>
      <c r="E10" s="89" t="s">
        <v>0</v>
      </c>
      <c r="F10" s="89" t="s">
        <v>1</v>
      </c>
      <c r="G10" s="236">
        <f>G1</f>
        <v>4</v>
      </c>
      <c r="H10" s="236"/>
    </row>
    <row r="11" spans="1:9" ht="18.75">
      <c r="D11" s="410">
        <v>1</v>
      </c>
      <c r="E11" s="411" t="s">
        <v>605</v>
      </c>
      <c r="F11" s="434" t="s">
        <v>470</v>
      </c>
      <c r="G11" s="580">
        <v>4</v>
      </c>
      <c r="H11" s="323" t="s">
        <v>608</v>
      </c>
      <c r="I11" s="453"/>
    </row>
    <row r="12" spans="1:9" ht="18.75">
      <c r="D12" s="410" t="s">
        <v>0</v>
      </c>
      <c r="E12" s="411" t="s">
        <v>606</v>
      </c>
      <c r="F12" s="475" t="s">
        <v>470</v>
      </c>
      <c r="G12" s="476">
        <v>17</v>
      </c>
      <c r="H12" s="445" t="s">
        <v>607</v>
      </c>
      <c r="I12" s="453"/>
    </row>
    <row r="13" spans="1:9" ht="22.5">
      <c r="A13" s="548"/>
      <c r="B13" s="468"/>
      <c r="D13" s="470" t="s">
        <v>1</v>
      </c>
      <c r="E13" s="552" t="s">
        <v>609</v>
      </c>
      <c r="F13" s="475" t="s">
        <v>471</v>
      </c>
      <c r="G13" s="476">
        <v>36</v>
      </c>
      <c r="H13" s="445" t="s">
        <v>610</v>
      </c>
      <c r="I13" s="453"/>
    </row>
    <row r="14" spans="1:9" ht="18.75">
      <c r="A14" s="469"/>
      <c r="B14" s="468"/>
      <c r="D14" s="470" t="s">
        <v>258</v>
      </c>
      <c r="E14" s="478" t="s">
        <v>611</v>
      </c>
      <c r="F14" s="475" t="s">
        <v>471</v>
      </c>
      <c r="G14" s="476">
        <v>24</v>
      </c>
      <c r="H14" s="323"/>
      <c r="I14" s="453"/>
    </row>
    <row r="15" spans="1:9" ht="18.75">
      <c r="A15" s="469"/>
      <c r="B15" s="468"/>
      <c r="D15" s="470" t="s">
        <v>410</v>
      </c>
      <c r="E15" s="478" t="s">
        <v>612</v>
      </c>
      <c r="F15" s="475" t="s">
        <v>471</v>
      </c>
      <c r="G15" s="476">
        <v>24</v>
      </c>
      <c r="H15" s="323"/>
      <c r="I15" s="453"/>
    </row>
    <row r="16" spans="1:9" ht="18.75">
      <c r="A16" s="469"/>
      <c r="B16" s="468"/>
      <c r="D16" s="470" t="s">
        <v>418</v>
      </c>
      <c r="E16" s="478" t="s">
        <v>613</v>
      </c>
      <c r="F16" s="475" t="s">
        <v>471</v>
      </c>
      <c r="G16" s="476">
        <v>24</v>
      </c>
      <c r="H16" s="323"/>
      <c r="I16" s="453"/>
    </row>
    <row r="17" spans="1:9" ht="18.75">
      <c r="A17" s="469"/>
      <c r="B17" s="468"/>
      <c r="D17" s="470" t="s">
        <v>419</v>
      </c>
      <c r="E17" s="478" t="s">
        <v>614</v>
      </c>
      <c r="F17" s="475" t="s">
        <v>471</v>
      </c>
      <c r="G17" s="476">
        <v>24</v>
      </c>
      <c r="H17" s="445"/>
      <c r="I17" s="453"/>
    </row>
    <row r="18" spans="1:9" ht="18.75">
      <c r="A18" s="548"/>
      <c r="B18" s="468"/>
      <c r="D18" s="470" t="s">
        <v>421</v>
      </c>
      <c r="E18" s="478" t="s">
        <v>615</v>
      </c>
      <c r="F18" s="475" t="s">
        <v>471</v>
      </c>
      <c r="G18" s="476">
        <v>24</v>
      </c>
      <c r="H18" s="445"/>
      <c r="I18" s="453"/>
    </row>
    <row r="19" spans="1:9" ht="18.75">
      <c r="A19" s="548"/>
      <c r="B19" s="468"/>
      <c r="D19" s="470" t="s">
        <v>422</v>
      </c>
      <c r="E19" s="478" t="s">
        <v>616</v>
      </c>
      <c r="F19" s="475" t="s">
        <v>471</v>
      </c>
      <c r="G19" s="476">
        <v>24</v>
      </c>
      <c r="H19" s="445"/>
      <c r="I19" s="453"/>
    </row>
    <row r="20" spans="1:9" ht="18.75">
      <c r="A20" s="548"/>
      <c r="B20" s="468"/>
      <c r="D20" s="470" t="s">
        <v>423</v>
      </c>
      <c r="E20" s="478" t="s">
        <v>617</v>
      </c>
      <c r="F20" s="475" t="s">
        <v>471</v>
      </c>
      <c r="G20" s="553">
        <v>12</v>
      </c>
      <c r="H20" s="323"/>
      <c r="I20" s="453"/>
    </row>
    <row r="21" spans="1:9" ht="45">
      <c r="D21" s="410" t="s">
        <v>2</v>
      </c>
      <c r="E21" s="411" t="s">
        <v>618</v>
      </c>
      <c r="F21" s="475" t="s">
        <v>471</v>
      </c>
      <c r="G21" s="553">
        <v>20</v>
      </c>
      <c r="H21" s="323" t="s">
        <v>619</v>
      </c>
      <c r="I21" s="453"/>
    </row>
    <row r="22" spans="1:9" ht="18.75">
      <c r="D22" s="410" t="s">
        <v>259</v>
      </c>
      <c r="E22" s="478" t="s">
        <v>611</v>
      </c>
      <c r="F22" s="475" t="s">
        <v>471</v>
      </c>
      <c r="G22" s="553">
        <v>0</v>
      </c>
      <c r="H22" s="323"/>
      <c r="I22" s="453"/>
    </row>
    <row r="23" spans="1:9" ht="18.75">
      <c r="D23" s="470" t="s">
        <v>620</v>
      </c>
      <c r="E23" s="478" t="s">
        <v>612</v>
      </c>
      <c r="F23" s="475" t="s">
        <v>471</v>
      </c>
      <c r="G23" s="553">
        <v>8</v>
      </c>
      <c r="H23" s="323"/>
      <c r="I23" s="453"/>
    </row>
    <row r="24" spans="1:9" ht="18.75">
      <c r="A24" s="548"/>
      <c r="B24" s="468"/>
      <c r="D24" s="470" t="s">
        <v>621</v>
      </c>
      <c r="E24" s="478" t="s">
        <v>613</v>
      </c>
      <c r="F24" s="475" t="s">
        <v>471</v>
      </c>
      <c r="G24" s="476">
        <v>20</v>
      </c>
      <c r="H24" s="551"/>
      <c r="I24" s="453"/>
    </row>
    <row r="25" spans="1:9" ht="18.75">
      <c r="A25" s="548"/>
      <c r="B25" s="468"/>
      <c r="D25" s="470" t="s">
        <v>622</v>
      </c>
      <c r="E25" s="478" t="s">
        <v>614</v>
      </c>
      <c r="F25" s="475" t="s">
        <v>471</v>
      </c>
      <c r="G25" s="476">
        <v>0</v>
      </c>
      <c r="H25" s="551"/>
      <c r="I25" s="453"/>
    </row>
    <row r="26" spans="1:9" ht="18.75">
      <c r="A26" s="548"/>
      <c r="B26" s="468"/>
      <c r="D26" s="470" t="s">
        <v>623</v>
      </c>
      <c r="E26" s="478" t="s">
        <v>615</v>
      </c>
      <c r="F26" s="475" t="s">
        <v>471</v>
      </c>
      <c r="G26" s="476">
        <v>0</v>
      </c>
      <c r="H26" s="551"/>
      <c r="I26" s="453"/>
    </row>
    <row r="27" spans="1:9" ht="18.75">
      <c r="A27" s="548"/>
      <c r="B27" s="468"/>
      <c r="D27" s="470" t="s">
        <v>624</v>
      </c>
      <c r="E27" s="478" t="s">
        <v>616</v>
      </c>
      <c r="F27" s="475" t="s">
        <v>471</v>
      </c>
      <c r="G27" s="476">
        <v>0</v>
      </c>
      <c r="H27" s="551"/>
      <c r="I27" s="453"/>
    </row>
    <row r="28" spans="1:9" ht="18.75">
      <c r="A28" s="548"/>
      <c r="B28" s="468"/>
      <c r="D28" s="470" t="s">
        <v>625</v>
      </c>
      <c r="E28" s="478" t="s">
        <v>617</v>
      </c>
      <c r="F28" s="475" t="s">
        <v>471</v>
      </c>
      <c r="G28" s="476">
        <v>0</v>
      </c>
      <c r="H28" s="551"/>
      <c r="I28" s="453"/>
    </row>
    <row r="29" spans="1:9" ht="18.75">
      <c r="A29" s="469"/>
      <c r="B29" s="468"/>
      <c r="D29" s="470" t="s">
        <v>12</v>
      </c>
      <c r="E29" s="471" t="s">
        <v>472</v>
      </c>
      <c r="F29" s="549" t="s">
        <v>384</v>
      </c>
      <c r="G29" s="467">
        <v>0</v>
      </c>
      <c r="H29" s="551" t="s">
        <v>473</v>
      </c>
      <c r="I29" s="453"/>
    </row>
    <row r="30" spans="1:9" ht="18.75">
      <c r="D30" s="470" t="s">
        <v>13</v>
      </c>
      <c r="E30" s="411" t="s">
        <v>474</v>
      </c>
      <c r="F30" s="479" t="s">
        <v>475</v>
      </c>
      <c r="G30" s="550">
        <v>3</v>
      </c>
      <c r="H30" s="323"/>
      <c r="I30" s="453"/>
    </row>
    <row r="31" spans="1:9" ht="33.75">
      <c r="A31" s="469"/>
      <c r="B31" s="468"/>
      <c r="D31" s="470" t="s">
        <v>31</v>
      </c>
      <c r="E31" s="471" t="s">
        <v>581</v>
      </c>
      <c r="F31" s="479" t="s">
        <v>251</v>
      </c>
      <c r="G31" s="579" t="s">
        <v>1429</v>
      </c>
      <c r="H31" s="323" t="s">
        <v>476</v>
      </c>
      <c r="I31" s="453"/>
    </row>
    <row r="32" spans="1:9" ht="56.25">
      <c r="A32" s="548"/>
      <c r="B32" s="468"/>
      <c r="D32" s="470" t="s">
        <v>626</v>
      </c>
      <c r="E32" s="429" t="s">
        <v>582</v>
      </c>
      <c r="F32" s="475" t="s">
        <v>251</v>
      </c>
      <c r="G32" s="579" t="s">
        <v>1429</v>
      </c>
      <c r="H32" s="323" t="s">
        <v>476</v>
      </c>
      <c r="I32" s="453"/>
    </row>
    <row r="33" spans="1:9" ht="90">
      <c r="A33" s="548"/>
      <c r="B33" s="468"/>
      <c r="D33" s="470" t="s">
        <v>32</v>
      </c>
      <c r="E33" s="471" t="s">
        <v>627</v>
      </c>
      <c r="F33" s="475" t="s">
        <v>251</v>
      </c>
      <c r="G33" s="579" t="s">
        <v>1430</v>
      </c>
      <c r="H33" s="323" t="s">
        <v>476</v>
      </c>
      <c r="I33" s="453"/>
    </row>
    <row r="34" spans="1:9" ht="33.75">
      <c r="D34" s="410" t="s">
        <v>349</v>
      </c>
      <c r="E34" s="471" t="s">
        <v>628</v>
      </c>
      <c r="F34" s="434" t="s">
        <v>251</v>
      </c>
      <c r="G34" s="579" t="s">
        <v>1431</v>
      </c>
      <c r="H34" s="323" t="s">
        <v>476</v>
      </c>
      <c r="I34" s="453"/>
    </row>
    <row r="35" spans="1:9">
      <c r="E35" s="435"/>
      <c r="F35" s="174"/>
      <c r="G35" s="174"/>
      <c r="H35" s="174"/>
    </row>
  </sheetData>
  <sheetProtection password="FA9C" sheet="1" objects="1" scenarios="1" formatColumns="0" formatRows="0"/>
  <mergeCells count="7">
    <mergeCell ref="D3:F3"/>
    <mergeCell ref="H7:H9"/>
    <mergeCell ref="A9:B9"/>
    <mergeCell ref="D8:D9"/>
    <mergeCell ref="E8:E9"/>
    <mergeCell ref="F8:F9"/>
    <mergeCell ref="D7:G7"/>
  </mergeCells>
  <dataValidations count="3">
    <dataValidation type="decimal" allowBlank="1" showErrorMessage="1" errorTitle="Ошибка" error="Допускается ввод только неотрицательных чисел!" sqref="G30 G11:G28">
      <formula1>0</formula1>
      <formula2>9.99999999999999E+23</formula2>
    </dataValidation>
    <dataValidation type="decimal" allowBlank="1" showErrorMessage="1" errorTitle="Ошибка" error="Введите значение от 0 до 100%" sqref="G29">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31:G34">
      <formula1>900</formula1>
    </dataValidation>
  </dataValidations>
  <hyperlinks>
    <hyperlink ref="G31" location="'Форма 3.6'!$G$31" tooltip="Кликните по гиперссылке, чтобы перейти по гиперссылке или отредактировать её" display="https://portal.eias.ru/Portal/DownloadPage.aspx?type=12&amp;guid=82f91117-68da-4afc-bab5-b13f0312faa1"/>
    <hyperlink ref="G32" location="'Форма 3.6'!$G$32" tooltip="Кликните по гиперссылке, чтобы перейти по гиперссылке или отредактировать её" display="https://portal.eias.ru/Portal/DownloadPage.aspx?type=12&amp;guid=82f91117-68da-4afc-bab5-b13f0312faa1"/>
    <hyperlink ref="G33" location="'Форма 3.6'!$G$33" tooltip="Кликните по гиперссылке, чтобы перейти по гиперссылке или отредактировать её" display="https://portal.eias.ru/Portal/DownloadPage.aspx?type=12&amp;guid=c1016ab7-aac0-48c9-bbef-57d1d48481db"/>
    <hyperlink ref="G34" location="'Форма 3.6'!$G$34" tooltip="Кликните по гиперссылке, чтобы перейти по гиперссылке или отредактировать её" display="https://portal.eias.ru/Portal/DownloadPage.aspx?type=12&amp;guid=ba4fd665-ad05-48a1-bd18-28eb20b2b802"/>
    <hyperlink ref="G11" location="'Форма 3.6'!$G$11" tooltip="Кликните по гиперссылке, чтобы перейти по гиперссылке или отредактировать её" display="4"/>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sheetPr codeName="List12">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468" customWidth="1"/>
    <col min="9" max="17" width="10.5703125" style="33"/>
    <col min="18" max="18" width="10.5703125" style="247"/>
    <col min="19" max="16384" width="10.5703125" style="33"/>
  </cols>
  <sheetData>
    <row r="1" spans="1:21" s="468" customFormat="1" ht="15" hidden="1" customHeight="1">
      <c r="C1" s="235"/>
      <c r="G1" s="468">
        <v>4</v>
      </c>
      <c r="R1" s="248"/>
    </row>
    <row r="2" spans="1:21" s="468" customFormat="1" ht="15" hidden="1" customHeight="1">
      <c r="C2" s="235"/>
      <c r="R2" s="248"/>
    </row>
    <row r="3" spans="1:21" s="468" customFormat="1" ht="15" hidden="1" customHeight="1">
      <c r="C3" s="235"/>
      <c r="R3" s="248"/>
    </row>
    <row r="4" spans="1:21" ht="11.25" customHeight="1">
      <c r="C4" s="86"/>
      <c r="D4" s="87"/>
      <c r="E4" s="87"/>
      <c r="F4" s="87"/>
      <c r="G4" s="87"/>
    </row>
    <row r="5" spans="1:21">
      <c r="C5" s="86"/>
      <c r="D5" s="659" t="s">
        <v>244</v>
      </c>
      <c r="E5" s="659"/>
      <c r="F5" s="659"/>
      <c r="G5" s="659"/>
      <c r="H5" s="237"/>
    </row>
    <row r="6" spans="1:21" ht="15" customHeight="1">
      <c r="C6" s="86"/>
      <c r="D6" s="660" t="str">
        <f>IF(org=0,"Не определено",org)</f>
        <v>ООО "Жилводсервис" Урицкого района</v>
      </c>
      <c r="E6" s="660"/>
      <c r="F6" s="660"/>
      <c r="G6" s="660"/>
      <c r="H6" s="237"/>
    </row>
    <row r="7" spans="1:21" s="125" customFormat="1">
      <c r="D7" s="350"/>
      <c r="E7" s="316"/>
      <c r="F7" s="316"/>
      <c r="G7" s="316"/>
      <c r="U7" s="254"/>
    </row>
    <row r="8" spans="1:21" s="71" customFormat="1">
      <c r="C8" s="134">
        <v>22</v>
      </c>
      <c r="D8" s="661" t="s">
        <v>236</v>
      </c>
      <c r="E8" s="662"/>
      <c r="F8" s="662"/>
      <c r="G8" s="663"/>
      <c r="U8" s="259"/>
    </row>
    <row r="9" spans="1:21" ht="11.25" customHeight="1">
      <c r="D9" s="664" t="s">
        <v>225</v>
      </c>
      <c r="E9" s="664"/>
      <c r="F9" s="664"/>
      <c r="G9" s="665" t="s">
        <v>226</v>
      </c>
    </row>
    <row r="10" spans="1:21" ht="11.25" customHeight="1">
      <c r="A10" s="47" t="s">
        <v>465</v>
      </c>
      <c r="D10" s="327" t="s">
        <v>25</v>
      </c>
      <c r="E10" s="328"/>
      <c r="F10" s="329" t="s">
        <v>215</v>
      </c>
      <c r="G10" s="666"/>
    </row>
    <row r="11" spans="1:21" ht="12" customHeight="1">
      <c r="D11" s="346" t="s">
        <v>26</v>
      </c>
      <c r="E11" s="330">
        <v>2</v>
      </c>
      <c r="F11" s="331">
        <v>3</v>
      </c>
      <c r="G11" s="332">
        <v>4</v>
      </c>
    </row>
    <row r="12" spans="1:21">
      <c r="D12" s="470">
        <v>1</v>
      </c>
      <c r="E12" s="334" t="s">
        <v>245</v>
      </c>
      <c r="F12" s="353" t="str">
        <f>IF(form_up_date="","",form_up_date)</f>
        <v>11.04.2019</v>
      </c>
      <c r="G12" s="355" t="s">
        <v>246</v>
      </c>
    </row>
    <row r="13" spans="1:21" ht="45">
      <c r="D13" s="470" t="s">
        <v>257</v>
      </c>
      <c r="E13" s="334" t="s">
        <v>247</v>
      </c>
      <c r="F13" s="353" t="s">
        <v>1425</v>
      </c>
      <c r="G13" s="335" t="s">
        <v>318</v>
      </c>
    </row>
    <row r="14" spans="1:21" ht="22.5">
      <c r="D14" s="470" t="s">
        <v>258</v>
      </c>
      <c r="E14" s="334" t="s">
        <v>248</v>
      </c>
      <c r="F14" s="353" t="s">
        <v>646</v>
      </c>
      <c r="G14" s="355" t="s">
        <v>249</v>
      </c>
    </row>
    <row r="15" spans="1:21" ht="22.5">
      <c r="D15" s="470" t="s">
        <v>259</v>
      </c>
      <c r="E15" s="334" t="s">
        <v>250</v>
      </c>
      <c r="F15" s="354" t="s">
        <v>251</v>
      </c>
      <c r="G15" s="335"/>
    </row>
    <row r="16" spans="1:21">
      <c r="D16" s="333" t="str">
        <f>D15&amp;".1"</f>
        <v>4.1.1</v>
      </c>
      <c r="E16" s="336" t="s">
        <v>3</v>
      </c>
      <c r="F16" s="353" t="str">
        <f>IF(region_name="","",region_name)</f>
        <v>Орловская область</v>
      </c>
      <c r="G16" s="355" t="s">
        <v>252</v>
      </c>
    </row>
    <row r="17" spans="4:7" ht="22.5">
      <c r="D17" s="470" t="s">
        <v>260</v>
      </c>
      <c r="E17" s="337" t="s">
        <v>253</v>
      </c>
      <c r="F17" s="353" t="s">
        <v>1367</v>
      </c>
      <c r="G17" s="356" t="s">
        <v>254</v>
      </c>
    </row>
    <row r="18" spans="4:7" ht="56.25">
      <c r="D18" s="470" t="s">
        <v>261</v>
      </c>
      <c r="E18" s="338" t="s">
        <v>255</v>
      </c>
      <c r="F18" s="353" t="s">
        <v>1426</v>
      </c>
      <c r="G18" s="345" t="s">
        <v>317</v>
      </c>
    </row>
    <row r="19" spans="4:7">
      <c r="D19" s="339"/>
      <c r="E19" s="340"/>
      <c r="F19" s="341"/>
      <c r="G19" s="342"/>
    </row>
    <row r="20" spans="4:7">
      <c r="D20" s="343"/>
      <c r="E20" s="658" t="s">
        <v>256</v>
      </c>
      <c r="F20" s="658"/>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sheetPr codeName="List06"/>
  <dimension ref="A1:N81"/>
  <sheetViews>
    <sheetView showGridLines="0" topLeftCell="D4" zoomScaleNormal="100" workbookViewId="0"/>
  </sheetViews>
  <sheetFormatPr defaultColWidth="10.5703125" defaultRowHeight="11.2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row r="2" spans="1:14" ht="11.25" hidden="1" customHeight="1"/>
    <row r="3" spans="1:14" ht="11.25" hidden="1" customHeight="1"/>
    <row r="4" spans="1:14" ht="3" customHeight="1">
      <c r="E4" s="87"/>
      <c r="F4" s="87"/>
      <c r="G4" s="87"/>
      <c r="H4" s="87"/>
      <c r="I4" s="88"/>
    </row>
    <row r="5" spans="1:14" ht="16.5" customHeight="1">
      <c r="E5" s="87"/>
      <c r="F5" s="680" t="s">
        <v>477</v>
      </c>
      <c r="G5" s="681"/>
      <c r="H5" s="681"/>
      <c r="I5" s="682"/>
    </row>
    <row r="6" spans="1:14" ht="16.5" customHeight="1">
      <c r="E6" s="87"/>
      <c r="F6" s="87"/>
      <c r="G6" s="371"/>
      <c r="H6" s="371"/>
      <c r="I6" s="510"/>
    </row>
    <row r="7" spans="1:14" ht="18" customHeight="1">
      <c r="E7" s="87"/>
      <c r="F7" s="614" t="s">
        <v>225</v>
      </c>
      <c r="G7" s="614"/>
      <c r="H7" s="614"/>
      <c r="I7" s="614"/>
      <c r="J7" s="614"/>
      <c r="K7" s="614"/>
      <c r="L7" s="614"/>
      <c r="M7" s="614" t="s">
        <v>226</v>
      </c>
    </row>
    <row r="8" spans="1:14">
      <c r="A8" s="468"/>
      <c r="B8" s="469"/>
      <c r="C8" s="468"/>
      <c r="D8" s="468"/>
      <c r="E8" s="87"/>
      <c r="F8" s="614" t="s">
        <v>25</v>
      </c>
      <c r="G8" s="676" t="s">
        <v>243</v>
      </c>
      <c r="H8" s="676" t="s">
        <v>154</v>
      </c>
      <c r="I8" s="695"/>
      <c r="J8" s="696"/>
      <c r="K8" s="697"/>
      <c r="L8" s="323"/>
      <c r="M8" s="614"/>
    </row>
    <row r="9" spans="1:14" ht="22.5">
      <c r="F9" s="614"/>
      <c r="G9" s="676"/>
      <c r="H9" s="676"/>
      <c r="I9" s="374" t="s">
        <v>481</v>
      </c>
      <c r="J9" s="374" t="s">
        <v>480</v>
      </c>
      <c r="K9" s="490" t="s">
        <v>359</v>
      </c>
      <c r="L9" s="323"/>
      <c r="M9" s="614"/>
      <c r="N9" s="407"/>
    </row>
    <row r="10" spans="1:14">
      <c r="F10" s="11" t="s">
        <v>26</v>
      </c>
      <c r="G10" s="89" t="s">
        <v>0</v>
      </c>
      <c r="H10" s="89" t="s">
        <v>1</v>
      </c>
      <c r="I10" s="89" t="s">
        <v>2</v>
      </c>
      <c r="J10" s="408" t="s">
        <v>542</v>
      </c>
      <c r="K10" s="554"/>
      <c r="L10" s="409"/>
      <c r="M10" s="509"/>
      <c r="N10" s="407"/>
    </row>
    <row r="11" spans="1:14" ht="22.5">
      <c r="F11" s="410">
        <v>1</v>
      </c>
      <c r="G11" s="411" t="s">
        <v>482</v>
      </c>
      <c r="H11" s="393" t="s">
        <v>251</v>
      </c>
      <c r="I11" s="507"/>
      <c r="J11" s="507"/>
      <c r="K11" s="555"/>
      <c r="L11" s="409"/>
      <c r="M11" s="323"/>
      <c r="N11" s="480"/>
    </row>
    <row r="12" spans="1:14" ht="18.75">
      <c r="F12" s="410">
        <v>2</v>
      </c>
      <c r="G12" s="411" t="s">
        <v>360</v>
      </c>
      <c r="H12" s="393" t="s">
        <v>251</v>
      </c>
      <c r="I12" s="280"/>
      <c r="J12" s="393" t="s">
        <v>251</v>
      </c>
      <c r="K12" s="555"/>
      <c r="L12" s="409"/>
      <c r="M12" s="323" t="s">
        <v>487</v>
      </c>
      <c r="N12" s="480"/>
    </row>
    <row r="13" spans="1:14" ht="18.75">
      <c r="A13" s="468"/>
      <c r="B13" s="469"/>
      <c r="C13" s="468"/>
      <c r="D13" s="468"/>
      <c r="F13" s="470" t="s">
        <v>257</v>
      </c>
      <c r="G13" s="429" t="s">
        <v>483</v>
      </c>
      <c r="H13" s="472" t="s">
        <v>251</v>
      </c>
      <c r="I13" s="280"/>
      <c r="J13" s="472" t="s">
        <v>251</v>
      </c>
      <c r="K13" s="555"/>
      <c r="L13" s="409"/>
      <c r="M13" s="323" t="s">
        <v>486</v>
      </c>
      <c r="N13" s="480"/>
    </row>
    <row r="14" spans="1:14" ht="33.75">
      <c r="F14" s="410" t="s">
        <v>1</v>
      </c>
      <c r="G14" s="411" t="s">
        <v>484</v>
      </c>
      <c r="H14" s="393" t="s">
        <v>251</v>
      </c>
      <c r="I14" s="412"/>
      <c r="J14" s="393" t="s">
        <v>251</v>
      </c>
      <c r="K14" s="555"/>
      <c r="L14" s="409"/>
      <c r="M14" s="323" t="s">
        <v>485</v>
      </c>
      <c r="N14" s="480"/>
    </row>
    <row r="15" spans="1:14" ht="22.5">
      <c r="F15" s="410" t="s">
        <v>2</v>
      </c>
      <c r="G15" s="411" t="s">
        <v>488</v>
      </c>
      <c r="H15" s="393" t="s">
        <v>251</v>
      </c>
      <c r="I15" s="507"/>
      <c r="J15" s="393" t="s">
        <v>251</v>
      </c>
      <c r="K15" s="555"/>
      <c r="L15" s="409"/>
      <c r="M15" s="323" t="s">
        <v>489</v>
      </c>
      <c r="N15" s="480"/>
    </row>
    <row r="16" spans="1:14" ht="22.5">
      <c r="F16" s="410" t="s">
        <v>12</v>
      </c>
      <c r="G16" s="411" t="s">
        <v>361</v>
      </c>
      <c r="H16" s="393" t="s">
        <v>251</v>
      </c>
      <c r="I16" s="507"/>
      <c r="J16" s="393" t="s">
        <v>251</v>
      </c>
      <c r="K16" s="555"/>
      <c r="L16" s="409"/>
      <c r="M16" s="323"/>
      <c r="N16" s="480"/>
    </row>
    <row r="17" spans="1:14" ht="22.5">
      <c r="F17" s="410" t="s">
        <v>13</v>
      </c>
      <c r="G17" s="411" t="s">
        <v>490</v>
      </c>
      <c r="H17" s="393" t="s">
        <v>251</v>
      </c>
      <c r="I17" s="280"/>
      <c r="J17" s="280"/>
      <c r="K17" s="555"/>
      <c r="L17" s="409"/>
      <c r="M17" s="323" t="s">
        <v>491</v>
      </c>
      <c r="N17" s="480"/>
    </row>
    <row r="18" spans="1:14" ht="22.5">
      <c r="F18" s="410" t="s">
        <v>31</v>
      </c>
      <c r="G18" s="411" t="s">
        <v>492</v>
      </c>
      <c r="H18" s="393" t="s">
        <v>251</v>
      </c>
      <c r="I18" s="280"/>
      <c r="J18" s="280"/>
      <c r="K18" s="555"/>
      <c r="L18" s="409"/>
      <c r="M18" s="323" t="s">
        <v>493</v>
      </c>
      <c r="N18" s="480"/>
    </row>
    <row r="19" spans="1:14" ht="56.25">
      <c r="F19" s="410" t="s">
        <v>32</v>
      </c>
      <c r="G19" s="411" t="s">
        <v>494</v>
      </c>
      <c r="H19" s="393" t="s">
        <v>413</v>
      </c>
      <c r="I19" s="413">
        <f>SUM(J19:K19)</f>
        <v>0</v>
      </c>
      <c r="J19" s="413">
        <f>SUMIF(List06_flag_year,"y",J20:J26)</f>
        <v>0</v>
      </c>
      <c r="K19" s="556"/>
      <c r="L19" s="414"/>
      <c r="M19" s="323" t="s">
        <v>495</v>
      </c>
      <c r="N19" s="481"/>
    </row>
    <row r="20" spans="1:14" ht="33.75" hidden="1">
      <c r="B20" s="698" t="s">
        <v>362</v>
      </c>
      <c r="F20" s="410" t="str">
        <f>B20</f>
        <v>8.0</v>
      </c>
      <c r="G20" s="484"/>
      <c r="H20" s="393" t="s">
        <v>413</v>
      </c>
      <c r="I20" s="413">
        <f>SUM(I21:I22)</f>
        <v>0</v>
      </c>
      <c r="J20" s="413">
        <f>SUM(J21:J22)</f>
        <v>0</v>
      </c>
      <c r="K20" s="556" t="s">
        <v>61</v>
      </c>
      <c r="L20" s="414"/>
      <c r="M20" s="323" t="s">
        <v>496</v>
      </c>
      <c r="N20" s="481"/>
    </row>
    <row r="21" spans="1:14" ht="45" hidden="1">
      <c r="B21" s="698"/>
      <c r="C21" s="191">
        <v>1</v>
      </c>
      <c r="F21" s="415" t="str">
        <f>B20&amp;"."&amp;C21</f>
        <v>8.0.1</v>
      </c>
      <c r="G21" s="505"/>
      <c r="H21" s="416" t="s">
        <v>413</v>
      </c>
      <c r="I21" s="476"/>
      <c r="J21" s="5"/>
      <c r="K21" s="556" t="s">
        <v>363</v>
      </c>
      <c r="L21" s="414"/>
      <c r="M21" s="323" t="s">
        <v>497</v>
      </c>
      <c r="N21" s="481"/>
    </row>
    <row r="22" spans="1:14" ht="18.75" hidden="1">
      <c r="B22" s="698"/>
      <c r="F22" s="417"/>
      <c r="G22" s="418" t="s">
        <v>364</v>
      </c>
      <c r="H22" s="419"/>
      <c r="I22" s="420"/>
      <c r="J22" s="420"/>
      <c r="K22" s="557"/>
      <c r="L22" s="414"/>
      <c r="M22" s="323"/>
      <c r="N22" s="481"/>
    </row>
    <row r="23" spans="1:14" ht="33.75">
      <c r="B23" s="698" t="s">
        <v>365</v>
      </c>
      <c r="D23" s="169"/>
      <c r="F23" s="421" t="str">
        <f>B23</f>
        <v>8.1</v>
      </c>
      <c r="G23" s="484"/>
      <c r="H23" s="422" t="s">
        <v>413</v>
      </c>
      <c r="I23" s="423">
        <f>SUM(I24:I25)</f>
        <v>0</v>
      </c>
      <c r="J23" s="413">
        <f>SUM(J24:J25)</f>
        <v>0</v>
      </c>
      <c r="K23" s="556" t="s">
        <v>61</v>
      </c>
      <c r="L23" s="414"/>
      <c r="M23" s="323" t="s">
        <v>496</v>
      </c>
      <c r="N23" s="481"/>
    </row>
    <row r="24" spans="1:14" ht="45">
      <c r="B24" s="698"/>
      <c r="C24" s="191">
        <v>1</v>
      </c>
      <c r="F24" s="424" t="str">
        <f>B23&amp;"."&amp;C24</f>
        <v>8.1.1</v>
      </c>
      <c r="G24" s="505"/>
      <c r="H24" s="393" t="s">
        <v>413</v>
      </c>
      <c r="I24" s="476"/>
      <c r="J24" s="5"/>
      <c r="K24" s="556" t="s">
        <v>363</v>
      </c>
      <c r="L24" s="414"/>
      <c r="M24" s="323" t="s">
        <v>497</v>
      </c>
      <c r="N24" s="481"/>
    </row>
    <row r="25" spans="1:14" ht="18.75">
      <c r="B25" s="698"/>
      <c r="F25" s="425"/>
      <c r="G25" s="418" t="s">
        <v>364</v>
      </c>
      <c r="H25" s="419"/>
      <c r="I25" s="420"/>
      <c r="J25" s="420"/>
      <c r="K25" s="557"/>
      <c r="L25" s="414"/>
      <c r="M25" s="323"/>
      <c r="N25" s="481"/>
    </row>
    <row r="26" spans="1:14" ht="18.75">
      <c r="F26" s="493"/>
      <c r="G26" s="489" t="s">
        <v>366</v>
      </c>
      <c r="H26" s="489"/>
      <c r="I26" s="488"/>
      <c r="J26" s="488"/>
      <c r="K26" s="557"/>
      <c r="L26" s="427"/>
      <c r="M26" s="323"/>
      <c r="N26" s="481"/>
    </row>
    <row r="27" spans="1:14" ht="18.75">
      <c r="F27" s="10" t="s">
        <v>349</v>
      </c>
      <c r="G27" s="471" t="s">
        <v>367</v>
      </c>
      <c r="H27" s="472" t="s">
        <v>251</v>
      </c>
      <c r="I27" s="472" t="s">
        <v>251</v>
      </c>
      <c r="J27" s="472" t="s">
        <v>251</v>
      </c>
      <c r="K27" s="558"/>
      <c r="L27" s="427"/>
      <c r="M27" s="323"/>
      <c r="N27" s="481"/>
    </row>
    <row r="28" spans="1:14" ht="18.75">
      <c r="A28" s="428"/>
      <c r="B28" s="428"/>
      <c r="F28" s="10" t="s">
        <v>368</v>
      </c>
      <c r="G28" s="429" t="s">
        <v>369</v>
      </c>
      <c r="H28" s="472" t="s">
        <v>251</v>
      </c>
      <c r="I28" s="472" t="s">
        <v>251</v>
      </c>
      <c r="J28" s="472" t="s">
        <v>251</v>
      </c>
      <c r="K28" s="558"/>
      <c r="L28" s="427"/>
      <c r="M28" s="323"/>
      <c r="N28" s="481"/>
    </row>
    <row r="29" spans="1:14" ht="18.75">
      <c r="A29" s="428"/>
      <c r="B29" s="428"/>
      <c r="F29" s="10" t="s">
        <v>371</v>
      </c>
      <c r="G29" s="430" t="s">
        <v>372</v>
      </c>
      <c r="H29" s="472" t="s">
        <v>370</v>
      </c>
      <c r="I29" s="5"/>
      <c r="J29" s="5"/>
      <c r="K29" s="558"/>
      <c r="L29" s="427"/>
      <c r="M29" s="323"/>
      <c r="N29" s="481"/>
    </row>
    <row r="30" spans="1:14" ht="18.75">
      <c r="A30" s="428"/>
      <c r="B30" s="428"/>
      <c r="F30" s="10" t="s">
        <v>373</v>
      </c>
      <c r="G30" s="430" t="s">
        <v>374</v>
      </c>
      <c r="H30" s="472" t="s">
        <v>370</v>
      </c>
      <c r="I30" s="5"/>
      <c r="J30" s="5"/>
      <c r="K30" s="558"/>
      <c r="L30" s="427"/>
      <c r="M30" s="323"/>
      <c r="N30" s="481"/>
    </row>
    <row r="31" spans="1:14" ht="18.75">
      <c r="A31" s="428"/>
      <c r="B31" s="428"/>
      <c r="F31" s="10" t="s">
        <v>375</v>
      </c>
      <c r="G31" s="429" t="s">
        <v>376</v>
      </c>
      <c r="H31" s="472" t="s">
        <v>251</v>
      </c>
      <c r="I31" s="472" t="s">
        <v>251</v>
      </c>
      <c r="J31" s="472" t="s">
        <v>251</v>
      </c>
      <c r="K31" s="558"/>
      <c r="L31" s="427"/>
      <c r="M31" s="323"/>
      <c r="N31" s="440"/>
    </row>
    <row r="32" spans="1:14" ht="22.5">
      <c r="A32" s="428"/>
      <c r="B32" s="428"/>
      <c r="F32" s="10" t="s">
        <v>377</v>
      </c>
      <c r="G32" s="430" t="s">
        <v>372</v>
      </c>
      <c r="H32" s="472" t="s">
        <v>511</v>
      </c>
      <c r="I32" s="5"/>
      <c r="J32" s="5"/>
      <c r="K32" s="558"/>
      <c r="L32" s="427"/>
      <c r="M32" s="323" t="s">
        <v>518</v>
      </c>
      <c r="N32" s="440"/>
    </row>
    <row r="33" spans="1:14" ht="33.75">
      <c r="A33" s="428"/>
      <c r="B33" s="428"/>
      <c r="F33" s="10" t="s">
        <v>378</v>
      </c>
      <c r="G33" s="430" t="s">
        <v>374</v>
      </c>
      <c r="H33" s="472" t="s">
        <v>511</v>
      </c>
      <c r="I33" s="5"/>
      <c r="J33" s="5"/>
      <c r="K33" s="558"/>
      <c r="L33" s="427"/>
      <c r="M33" s="323" t="s">
        <v>519</v>
      </c>
      <c r="N33" s="440"/>
    </row>
    <row r="34" spans="1:14" ht="22.5">
      <c r="A34" s="428"/>
      <c r="B34" s="428"/>
      <c r="F34" s="10" t="s">
        <v>379</v>
      </c>
      <c r="G34" s="429" t="s">
        <v>380</v>
      </c>
      <c r="H34" s="472" t="s">
        <v>251</v>
      </c>
      <c r="I34" s="472" t="s">
        <v>251</v>
      </c>
      <c r="J34" s="472" t="s">
        <v>251</v>
      </c>
      <c r="K34" s="558"/>
      <c r="L34" s="427"/>
      <c r="M34" s="323"/>
      <c r="N34" s="440"/>
    </row>
    <row r="35" spans="1:14" ht="18.75">
      <c r="A35" s="428"/>
      <c r="B35" s="428"/>
      <c r="F35" s="10" t="s">
        <v>381</v>
      </c>
      <c r="G35" s="430" t="s">
        <v>372</v>
      </c>
      <c r="H35" s="472" t="s">
        <v>512</v>
      </c>
      <c r="I35" s="5"/>
      <c r="J35" s="5"/>
      <c r="K35" s="558"/>
      <c r="L35" s="427"/>
      <c r="M35" s="323" t="s">
        <v>520</v>
      </c>
      <c r="N35" s="440"/>
    </row>
    <row r="36" spans="1:14" ht="18.75">
      <c r="A36" s="428"/>
      <c r="B36" s="428"/>
      <c r="F36" s="10" t="s">
        <v>382</v>
      </c>
      <c r="G36" s="430" t="s">
        <v>374</v>
      </c>
      <c r="H36" s="472" t="s">
        <v>512</v>
      </c>
      <c r="I36" s="5"/>
      <c r="J36" s="5"/>
      <c r="K36" s="558"/>
      <c r="L36" s="427"/>
      <c r="M36" s="323" t="s">
        <v>521</v>
      </c>
      <c r="N36" s="440"/>
    </row>
    <row r="37" spans="1:14" ht="18.75">
      <c r="A37" s="428"/>
      <c r="B37" s="428"/>
      <c r="F37" s="10" t="s">
        <v>383</v>
      </c>
      <c r="G37" s="429" t="s">
        <v>513</v>
      </c>
      <c r="H37" s="472" t="s">
        <v>251</v>
      </c>
      <c r="I37" s="472" t="s">
        <v>251</v>
      </c>
      <c r="J37" s="472" t="s">
        <v>251</v>
      </c>
      <c r="K37" s="558"/>
      <c r="L37" s="427"/>
      <c r="M37" s="323"/>
      <c r="N37" s="440"/>
    </row>
    <row r="38" spans="1:14" ht="18.75">
      <c r="A38" s="428"/>
      <c r="B38" s="428"/>
      <c r="F38" s="10" t="s">
        <v>385</v>
      </c>
      <c r="G38" s="430" t="s">
        <v>372</v>
      </c>
      <c r="H38" s="472" t="s">
        <v>384</v>
      </c>
      <c r="I38" s="5"/>
      <c r="J38" s="5"/>
      <c r="K38" s="558"/>
      <c r="L38" s="427"/>
      <c r="M38" s="323" t="s">
        <v>522</v>
      </c>
      <c r="N38" s="440"/>
    </row>
    <row r="39" spans="1:14" ht="18.75">
      <c r="A39" s="428"/>
      <c r="B39" s="428"/>
      <c r="F39" s="10" t="s">
        <v>386</v>
      </c>
      <c r="G39" s="430" t="s">
        <v>374</v>
      </c>
      <c r="H39" s="472" t="s">
        <v>384</v>
      </c>
      <c r="I39" s="5"/>
      <c r="J39" s="5"/>
      <c r="K39" s="558"/>
      <c r="L39" s="427"/>
      <c r="M39" s="323" t="s">
        <v>523</v>
      </c>
      <c r="N39" s="440"/>
    </row>
    <row r="40" spans="1:14" ht="22.5">
      <c r="A40" s="428"/>
      <c r="B40" s="428"/>
      <c r="F40" s="10" t="s">
        <v>387</v>
      </c>
      <c r="G40" s="429" t="s">
        <v>403</v>
      </c>
      <c r="H40" s="472" t="s">
        <v>251</v>
      </c>
      <c r="I40" s="472" t="s">
        <v>251</v>
      </c>
      <c r="J40" s="472" t="s">
        <v>251</v>
      </c>
      <c r="K40" s="558"/>
      <c r="L40" s="427"/>
      <c r="M40" s="323"/>
      <c r="N40" s="440"/>
    </row>
    <row r="41" spans="1:14" ht="18.75">
      <c r="A41" s="428"/>
      <c r="B41" s="428"/>
      <c r="F41" s="10" t="s">
        <v>388</v>
      </c>
      <c r="G41" s="430" t="s">
        <v>372</v>
      </c>
      <c r="H41" s="472" t="s">
        <v>384</v>
      </c>
      <c r="I41" s="5"/>
      <c r="J41" s="5"/>
      <c r="K41" s="558"/>
      <c r="L41" s="427"/>
      <c r="M41" s="323"/>
      <c r="N41" s="440"/>
    </row>
    <row r="42" spans="1:14" ht="18.75">
      <c r="A42" s="428"/>
      <c r="B42" s="428"/>
      <c r="F42" s="10" t="s">
        <v>389</v>
      </c>
      <c r="G42" s="430" t="s">
        <v>374</v>
      </c>
      <c r="H42" s="472" t="s">
        <v>384</v>
      </c>
      <c r="I42" s="5"/>
      <c r="J42" s="5"/>
      <c r="K42" s="558"/>
      <c r="L42" s="427"/>
      <c r="M42" s="323"/>
      <c r="N42" s="440"/>
    </row>
    <row r="43" spans="1:14" ht="22.5">
      <c r="A43" s="428"/>
      <c r="B43" s="428"/>
      <c r="F43" s="10" t="s">
        <v>390</v>
      </c>
      <c r="G43" s="429" t="s">
        <v>514</v>
      </c>
      <c r="H43" s="472" t="s">
        <v>251</v>
      </c>
      <c r="I43" s="472" t="s">
        <v>251</v>
      </c>
      <c r="J43" s="472" t="s">
        <v>251</v>
      </c>
      <c r="K43" s="558"/>
      <c r="L43" s="427"/>
      <c r="M43" s="323"/>
      <c r="N43" s="440"/>
    </row>
    <row r="44" spans="1:14" ht="22.5">
      <c r="A44" s="428"/>
      <c r="B44" s="428"/>
      <c r="F44" s="10" t="s">
        <v>391</v>
      </c>
      <c r="G44" s="430" t="s">
        <v>372</v>
      </c>
      <c r="H44" s="472" t="s">
        <v>538</v>
      </c>
      <c r="I44" s="5"/>
      <c r="J44" s="5"/>
      <c r="K44" s="558"/>
      <c r="L44" s="427"/>
      <c r="M44" s="323" t="s">
        <v>583</v>
      </c>
      <c r="N44" s="440"/>
    </row>
    <row r="45" spans="1:14" ht="22.5">
      <c r="A45" s="428"/>
      <c r="B45" s="428"/>
      <c r="F45" s="10" t="s">
        <v>392</v>
      </c>
      <c r="G45" s="430" t="s">
        <v>374</v>
      </c>
      <c r="H45" s="472" t="s">
        <v>538</v>
      </c>
      <c r="I45" s="5"/>
      <c r="J45" s="5"/>
      <c r="K45" s="558"/>
      <c r="L45" s="427"/>
      <c r="M45" s="323" t="s">
        <v>584</v>
      </c>
      <c r="N45" s="440"/>
    </row>
    <row r="46" spans="1:14" ht="18.75">
      <c r="A46" s="428"/>
      <c r="B46" s="428"/>
      <c r="F46" s="10" t="s">
        <v>393</v>
      </c>
      <c r="G46" s="429" t="s">
        <v>515</v>
      </c>
      <c r="H46" s="472" t="s">
        <v>251</v>
      </c>
      <c r="I46" s="472" t="s">
        <v>251</v>
      </c>
      <c r="J46" s="472" t="s">
        <v>251</v>
      </c>
      <c r="K46" s="558"/>
      <c r="L46" s="427"/>
      <c r="M46" s="323"/>
      <c r="N46" s="440"/>
    </row>
    <row r="47" spans="1:14" ht="18.75">
      <c r="A47" s="428"/>
      <c r="B47" s="428"/>
      <c r="F47" s="10" t="s">
        <v>394</v>
      </c>
      <c r="G47" s="430" t="s">
        <v>372</v>
      </c>
      <c r="H47" s="472" t="s">
        <v>539</v>
      </c>
      <c r="I47" s="5"/>
      <c r="J47" s="5"/>
      <c r="K47" s="558"/>
      <c r="L47" s="427"/>
      <c r="M47" s="323" t="s">
        <v>524</v>
      </c>
      <c r="N47" s="440"/>
    </row>
    <row r="48" spans="1:14" ht="18.75">
      <c r="A48" s="428"/>
      <c r="B48" s="428"/>
      <c r="F48" s="10" t="s">
        <v>395</v>
      </c>
      <c r="G48" s="430" t="s">
        <v>374</v>
      </c>
      <c r="H48" s="472" t="s">
        <v>539</v>
      </c>
      <c r="I48" s="5"/>
      <c r="J48" s="5"/>
      <c r="K48" s="558"/>
      <c r="L48" s="427"/>
      <c r="M48" s="323" t="s">
        <v>525</v>
      </c>
      <c r="N48" s="440"/>
    </row>
    <row r="49" spans="1:14" ht="18.75">
      <c r="A49" s="428"/>
      <c r="B49" s="428"/>
      <c r="C49" s="468"/>
      <c r="D49" s="468"/>
      <c r="F49" s="470" t="s">
        <v>396</v>
      </c>
      <c r="G49" s="429" t="s">
        <v>629</v>
      </c>
      <c r="H49" s="494" t="s">
        <v>251</v>
      </c>
      <c r="I49" s="494" t="s">
        <v>251</v>
      </c>
      <c r="J49" s="494" t="s">
        <v>251</v>
      </c>
      <c r="K49" s="558"/>
      <c r="L49" s="427"/>
      <c r="M49" s="323"/>
      <c r="N49" s="440"/>
    </row>
    <row r="50" spans="1:14" ht="18.75">
      <c r="A50" s="428"/>
      <c r="B50" s="428"/>
      <c r="C50" s="468"/>
      <c r="D50" s="468"/>
      <c r="F50" s="470" t="s">
        <v>397</v>
      </c>
      <c r="G50" s="495" t="s">
        <v>372</v>
      </c>
      <c r="H50" s="494" t="s">
        <v>575</v>
      </c>
      <c r="I50" s="5"/>
      <c r="J50" s="5"/>
      <c r="K50" s="558"/>
      <c r="L50" s="427"/>
      <c r="M50" s="323" t="s">
        <v>576</v>
      </c>
      <c r="N50" s="440"/>
    </row>
    <row r="51" spans="1:14" ht="18.75">
      <c r="A51" s="428"/>
      <c r="B51" s="428"/>
      <c r="C51" s="468"/>
      <c r="D51" s="468"/>
      <c r="F51" s="470" t="s">
        <v>398</v>
      </c>
      <c r="G51" s="495" t="s">
        <v>374</v>
      </c>
      <c r="H51" s="494" t="s">
        <v>575</v>
      </c>
      <c r="I51" s="5"/>
      <c r="J51" s="5"/>
      <c r="K51" s="558"/>
      <c r="L51" s="427"/>
      <c r="M51" s="323" t="s">
        <v>577</v>
      </c>
      <c r="N51" s="440"/>
    </row>
    <row r="52" spans="1:14" ht="18.75">
      <c r="A52" s="428"/>
      <c r="B52" s="428"/>
      <c r="F52" s="10" t="s">
        <v>399</v>
      </c>
      <c r="G52" s="429" t="s">
        <v>516</v>
      </c>
      <c r="H52" s="472" t="s">
        <v>251</v>
      </c>
      <c r="I52" s="472" t="s">
        <v>251</v>
      </c>
      <c r="J52" s="472" t="s">
        <v>251</v>
      </c>
      <c r="K52" s="558"/>
      <c r="L52" s="427"/>
      <c r="M52" s="323"/>
      <c r="N52" s="440"/>
    </row>
    <row r="53" spans="1:14" ht="18.75">
      <c r="A53" s="428"/>
      <c r="B53" s="428"/>
      <c r="F53" s="10" t="s">
        <v>400</v>
      </c>
      <c r="G53" s="430" t="s">
        <v>372</v>
      </c>
      <c r="H53" s="472" t="s">
        <v>540</v>
      </c>
      <c r="I53" s="5"/>
      <c r="J53" s="5"/>
      <c r="K53" s="558"/>
      <c r="L53" s="427"/>
      <c r="M53" s="323" t="s">
        <v>526</v>
      </c>
      <c r="N53" s="440"/>
    </row>
    <row r="54" spans="1:14" ht="18.75">
      <c r="A54" s="428"/>
      <c r="B54" s="428"/>
      <c r="F54" s="10" t="s">
        <v>401</v>
      </c>
      <c r="G54" s="430" t="s">
        <v>374</v>
      </c>
      <c r="H54" s="472" t="s">
        <v>540</v>
      </c>
      <c r="I54" s="5"/>
      <c r="J54" s="5"/>
      <c r="K54" s="558"/>
      <c r="L54" s="427"/>
      <c r="M54" s="323" t="s">
        <v>527</v>
      </c>
      <c r="N54" s="440"/>
    </row>
    <row r="55" spans="1:14" ht="18.75">
      <c r="A55" s="428"/>
      <c r="B55" s="428"/>
      <c r="F55" s="10" t="s">
        <v>402</v>
      </c>
      <c r="G55" s="429" t="s">
        <v>517</v>
      </c>
      <c r="H55" s="472" t="s">
        <v>251</v>
      </c>
      <c r="I55" s="472" t="s">
        <v>251</v>
      </c>
      <c r="J55" s="472" t="s">
        <v>251</v>
      </c>
      <c r="K55" s="558"/>
      <c r="L55" s="427"/>
      <c r="M55" s="323" t="s">
        <v>528</v>
      </c>
      <c r="N55" s="440"/>
    </row>
    <row r="56" spans="1:14" ht="22.5">
      <c r="A56" s="428"/>
      <c r="B56" s="428"/>
      <c r="F56" s="10" t="s">
        <v>404</v>
      </c>
      <c r="G56" s="430" t="s">
        <v>372</v>
      </c>
      <c r="H56" s="472" t="s">
        <v>541</v>
      </c>
      <c r="I56" s="5"/>
      <c r="J56" s="5"/>
      <c r="K56" s="558"/>
      <c r="L56" s="427"/>
      <c r="M56" s="323" t="s">
        <v>529</v>
      </c>
      <c r="N56" s="440"/>
    </row>
    <row r="57" spans="1:14" ht="22.5">
      <c r="A57" s="428"/>
      <c r="B57" s="428"/>
      <c r="F57" s="10" t="s">
        <v>405</v>
      </c>
      <c r="G57" s="430" t="s">
        <v>374</v>
      </c>
      <c r="H57" s="472" t="s">
        <v>541</v>
      </c>
      <c r="I57" s="5"/>
      <c r="J57" s="5"/>
      <c r="K57" s="558"/>
      <c r="L57" s="427"/>
      <c r="M57" s="323" t="s">
        <v>630</v>
      </c>
      <c r="N57" s="440"/>
    </row>
    <row r="58" spans="1:14" ht="18.75" hidden="1">
      <c r="A58" s="428"/>
      <c r="B58" s="698" t="s">
        <v>402</v>
      </c>
      <c r="F58" s="10" t="str">
        <f>B58</f>
        <v>9.10</v>
      </c>
      <c r="G58" s="497"/>
      <c r="H58" s="562"/>
      <c r="I58" s="472" t="s">
        <v>251</v>
      </c>
      <c r="J58" s="472" t="s">
        <v>251</v>
      </c>
      <c r="K58" s="558"/>
      <c r="L58" s="427"/>
      <c r="M58" s="323"/>
      <c r="N58" s="440"/>
    </row>
    <row r="59" spans="1:14" ht="18.75" hidden="1">
      <c r="A59" s="428"/>
      <c r="B59" s="698"/>
      <c r="F59" s="333" t="str">
        <f>B58&amp;".1"</f>
        <v>9.10.1</v>
      </c>
      <c r="G59" s="430" t="s">
        <v>372</v>
      </c>
      <c r="H59" s="333" t="str">
        <f>IF(H58="","x",H58)</f>
        <v>x</v>
      </c>
      <c r="I59" s="5"/>
      <c r="J59" s="5"/>
      <c r="K59" s="558"/>
      <c r="L59" s="427"/>
      <c r="M59" s="323"/>
      <c r="N59" s="440"/>
    </row>
    <row r="60" spans="1:14" ht="18.75" hidden="1">
      <c r="A60" s="428"/>
      <c r="B60" s="698"/>
      <c r="F60" s="333" t="str">
        <f>B58&amp;".2"</f>
        <v>9.10.2</v>
      </c>
      <c r="G60" s="430" t="s">
        <v>374</v>
      </c>
      <c r="H60" s="333" t="str">
        <f>IF(H58="","x",H58)</f>
        <v>x</v>
      </c>
      <c r="I60" s="5"/>
      <c r="J60" s="5"/>
      <c r="K60" s="558"/>
      <c r="L60" s="427"/>
      <c r="M60" s="323"/>
      <c r="N60" s="440"/>
    </row>
    <row r="61" spans="1:14" ht="18.75">
      <c r="F61" s="487"/>
      <c r="G61" s="486" t="s">
        <v>406</v>
      </c>
      <c r="H61" s="486"/>
      <c r="I61" s="485"/>
      <c r="J61" s="485"/>
      <c r="K61" s="557"/>
      <c r="L61" s="427"/>
      <c r="M61" s="323"/>
      <c r="N61" s="440"/>
    </row>
    <row r="62" spans="1:14" ht="22.5">
      <c r="B62" s="15" t="s">
        <v>407</v>
      </c>
      <c r="F62" s="410" t="s">
        <v>350</v>
      </c>
      <c r="G62" s="411" t="s">
        <v>530</v>
      </c>
      <c r="H62" s="494" t="s">
        <v>251</v>
      </c>
      <c r="I62" s="393" t="s">
        <v>251</v>
      </c>
      <c r="J62" s="393" t="s">
        <v>251</v>
      </c>
      <c r="K62" s="559"/>
      <c r="L62" s="427"/>
      <c r="M62" s="323"/>
      <c r="N62" s="440"/>
    </row>
    <row r="63" spans="1:14" ht="22.5">
      <c r="B63" s="698" t="s">
        <v>408</v>
      </c>
      <c r="F63" s="410" t="str">
        <f>B63</f>
        <v>10.0</v>
      </c>
      <c r="G63" s="429" t="s">
        <v>531</v>
      </c>
      <c r="H63" s="393" t="s">
        <v>413</v>
      </c>
      <c r="I63" s="413">
        <f>SUM(I64:I67)</f>
        <v>0</v>
      </c>
      <c r="J63" s="413">
        <f>SUM(J64:J67)</f>
        <v>0</v>
      </c>
      <c r="K63" s="559"/>
      <c r="L63" s="427"/>
      <c r="M63" s="323" t="s">
        <v>532</v>
      </c>
      <c r="N63" s="440"/>
    </row>
    <row r="64" spans="1:14" ht="18.75">
      <c r="B64" s="698"/>
      <c r="F64" s="424" t="str">
        <f>B63&amp;".1"</f>
        <v>10.0.1</v>
      </c>
      <c r="G64" s="430" t="s">
        <v>57</v>
      </c>
      <c r="H64" s="393" t="s">
        <v>413</v>
      </c>
      <c r="I64" s="413">
        <f t="shared" ref="I64:J67" si="0">SUMIF($G$68:$G$78,$G64,I$68:I$78)</f>
        <v>0</v>
      </c>
      <c r="J64" s="413">
        <f t="shared" si="0"/>
        <v>0</v>
      </c>
      <c r="K64" s="559"/>
      <c r="L64" s="427"/>
      <c r="M64" s="323" t="s">
        <v>534</v>
      </c>
      <c r="N64" s="440"/>
    </row>
    <row r="65" spans="1:14" ht="18.75">
      <c r="B65" s="698"/>
      <c r="F65" s="424" t="str">
        <f>B63&amp;".2"</f>
        <v>10.0.2</v>
      </c>
      <c r="G65" s="430" t="s">
        <v>58</v>
      </c>
      <c r="H65" s="393" t="s">
        <v>413</v>
      </c>
      <c r="I65" s="413">
        <f t="shared" si="0"/>
        <v>0</v>
      </c>
      <c r="J65" s="413">
        <f t="shared" si="0"/>
        <v>0</v>
      </c>
      <c r="K65" s="559"/>
      <c r="L65" s="427"/>
      <c r="M65" s="323" t="s">
        <v>535</v>
      </c>
      <c r="N65" s="440"/>
    </row>
    <row r="66" spans="1:14" ht="18.75">
      <c r="B66" s="698"/>
      <c r="F66" s="424" t="str">
        <f>B63&amp;".3"</f>
        <v>10.0.3</v>
      </c>
      <c r="G66" s="430" t="s">
        <v>59</v>
      </c>
      <c r="H66" s="393" t="s">
        <v>413</v>
      </c>
      <c r="I66" s="413">
        <f t="shared" si="0"/>
        <v>0</v>
      </c>
      <c r="J66" s="413">
        <f t="shared" si="0"/>
        <v>0</v>
      </c>
      <c r="K66" s="559"/>
      <c r="L66" s="427"/>
      <c r="M66" s="323" t="s">
        <v>536</v>
      </c>
      <c r="N66" s="440"/>
    </row>
    <row r="67" spans="1:14" ht="18.75">
      <c r="B67" s="698"/>
      <c r="F67" s="424" t="str">
        <f>B63&amp;".4"</f>
        <v>10.0.4</v>
      </c>
      <c r="G67" s="430" t="s">
        <v>60</v>
      </c>
      <c r="H67" s="393" t="s">
        <v>413</v>
      </c>
      <c r="I67" s="413">
        <f t="shared" si="0"/>
        <v>0</v>
      </c>
      <c r="J67" s="413">
        <f t="shared" si="0"/>
        <v>0</v>
      </c>
      <c r="K67" s="559"/>
      <c r="L67" s="427"/>
      <c r="M67" s="323" t="s">
        <v>537</v>
      </c>
      <c r="N67" s="440"/>
    </row>
    <row r="68" spans="1:14" ht="45" hidden="1">
      <c r="B68" s="698" t="s">
        <v>408</v>
      </c>
      <c r="F68" s="410" t="str">
        <f>B68</f>
        <v>10.0</v>
      </c>
      <c r="G68" s="498"/>
      <c r="H68" s="393" t="s">
        <v>413</v>
      </c>
      <c r="I68" s="413">
        <f>SUM(I69:I72)</f>
        <v>0</v>
      </c>
      <c r="J68" s="413">
        <f>SUM(J69:J72)</f>
        <v>0</v>
      </c>
      <c r="K68" s="559">
        <f>G68</f>
        <v>0</v>
      </c>
      <c r="L68" s="427"/>
      <c r="M68" s="323" t="s">
        <v>533</v>
      </c>
      <c r="N68" s="440"/>
    </row>
    <row r="69" spans="1:14" ht="18.75" hidden="1">
      <c r="A69" s="343"/>
      <c r="B69" s="698"/>
      <c r="F69" s="424" t="str">
        <f>B68&amp;".1"</f>
        <v>10.0.1</v>
      </c>
      <c r="G69" s="495" t="s">
        <v>57</v>
      </c>
      <c r="H69" s="393" t="s">
        <v>413</v>
      </c>
      <c r="I69" s="476"/>
      <c r="J69" s="476"/>
      <c r="K69" s="559"/>
      <c r="L69" s="427"/>
      <c r="M69" s="323"/>
      <c r="N69" s="440"/>
    </row>
    <row r="70" spans="1:14" ht="18.75" hidden="1">
      <c r="B70" s="698"/>
      <c r="F70" s="424" t="str">
        <f>B68&amp;".2"</f>
        <v>10.0.2</v>
      </c>
      <c r="G70" s="495" t="s">
        <v>58</v>
      </c>
      <c r="H70" s="393" t="s">
        <v>413</v>
      </c>
      <c r="I70" s="476"/>
      <c r="J70" s="476"/>
      <c r="K70" s="559"/>
      <c r="L70" s="427"/>
      <c r="M70" s="323"/>
      <c r="N70" s="440"/>
    </row>
    <row r="71" spans="1:14" ht="18.75" hidden="1">
      <c r="B71" s="698"/>
      <c r="F71" s="424" t="str">
        <f>B68&amp;".3"</f>
        <v>10.0.3</v>
      </c>
      <c r="G71" s="495" t="s">
        <v>59</v>
      </c>
      <c r="H71" s="393" t="s">
        <v>413</v>
      </c>
      <c r="I71" s="476"/>
      <c r="J71" s="476"/>
      <c r="K71" s="559"/>
      <c r="L71" s="427"/>
      <c r="M71" s="323"/>
      <c r="N71" s="440"/>
    </row>
    <row r="72" spans="1:14" ht="18.75" hidden="1">
      <c r="B72" s="698"/>
      <c r="F72" s="424" t="str">
        <f>B68&amp;".4"</f>
        <v>10.0.4</v>
      </c>
      <c r="G72" s="495" t="s">
        <v>60</v>
      </c>
      <c r="H72" s="393" t="s">
        <v>413</v>
      </c>
      <c r="I72" s="476"/>
      <c r="J72" s="476"/>
      <c r="K72" s="559"/>
      <c r="L72" s="427"/>
      <c r="M72" s="323"/>
      <c r="N72" s="440"/>
    </row>
    <row r="73" spans="1:14" ht="45">
      <c r="B73" s="698" t="s">
        <v>409</v>
      </c>
      <c r="E73" s="169"/>
      <c r="F73" s="410" t="str">
        <f>B73</f>
        <v>10.1</v>
      </c>
      <c r="G73" s="498"/>
      <c r="H73" s="393" t="s">
        <v>413</v>
      </c>
      <c r="I73" s="413">
        <f>SUM(I74:I77)</f>
        <v>0</v>
      </c>
      <c r="J73" s="413">
        <f>SUM(J74:J77)</f>
        <v>0</v>
      </c>
      <c r="K73" s="560">
        <f>G73</f>
        <v>0</v>
      </c>
      <c r="L73" s="496"/>
      <c r="M73" s="506" t="s">
        <v>533</v>
      </c>
      <c r="N73" s="440"/>
    </row>
    <row r="74" spans="1:14" ht="18.75">
      <c r="B74" s="698"/>
      <c r="F74" s="424" t="str">
        <f>B73&amp;".1"</f>
        <v>10.1.1</v>
      </c>
      <c r="G74" s="495" t="s">
        <v>57</v>
      </c>
      <c r="H74" s="393" t="s">
        <v>413</v>
      </c>
      <c r="I74" s="476"/>
      <c r="J74" s="476"/>
      <c r="K74" s="559"/>
      <c r="L74" s="427"/>
      <c r="M74" s="323"/>
      <c r="N74" s="440"/>
    </row>
    <row r="75" spans="1:14" ht="18.75">
      <c r="B75" s="698"/>
      <c r="F75" s="424" t="str">
        <f>B73&amp;".2"</f>
        <v>10.1.2</v>
      </c>
      <c r="G75" s="495" t="s">
        <v>58</v>
      </c>
      <c r="H75" s="393" t="s">
        <v>413</v>
      </c>
      <c r="I75" s="476"/>
      <c r="J75" s="476"/>
      <c r="K75" s="559"/>
      <c r="L75" s="427"/>
      <c r="M75" s="323"/>
      <c r="N75" s="440"/>
    </row>
    <row r="76" spans="1:14" ht="18.75">
      <c r="B76" s="698"/>
      <c r="F76" s="424" t="str">
        <f>B73&amp;".3"</f>
        <v>10.1.3</v>
      </c>
      <c r="G76" s="495" t="s">
        <v>59</v>
      </c>
      <c r="H76" s="393" t="s">
        <v>413</v>
      </c>
      <c r="I76" s="476"/>
      <c r="J76" s="476"/>
      <c r="K76" s="559"/>
      <c r="L76" s="427"/>
      <c r="M76" s="323"/>
      <c r="N76" s="440"/>
    </row>
    <row r="77" spans="1:14" ht="18.75">
      <c r="B77" s="698"/>
      <c r="F77" s="424" t="str">
        <f>B73&amp;".4"</f>
        <v>10.1.4</v>
      </c>
      <c r="G77" s="495" t="s">
        <v>60</v>
      </c>
      <c r="H77" s="393" t="s">
        <v>413</v>
      </c>
      <c r="I77" s="476"/>
      <c r="J77" s="476"/>
      <c r="K77" s="559"/>
      <c r="L77" s="427"/>
      <c r="M77" s="323"/>
      <c r="N77" s="440"/>
    </row>
    <row r="78" spans="1:14" ht="18.75">
      <c r="F78" s="426"/>
      <c r="G78" s="419" t="s">
        <v>364</v>
      </c>
      <c r="H78" s="419"/>
      <c r="I78" s="420"/>
      <c r="J78" s="420"/>
      <c r="K78" s="561"/>
      <c r="L78" s="427"/>
      <c r="M78" s="323"/>
      <c r="N78" s="440"/>
    </row>
    <row r="79" spans="1:14" ht="3" customHeight="1">
      <c r="F79" s="87"/>
      <c r="G79" s="87"/>
      <c r="H79" s="87"/>
      <c r="I79" s="87"/>
      <c r="J79" s="431"/>
      <c r="N79" s="452"/>
    </row>
    <row r="80" spans="1:14" ht="18.75">
      <c r="F80" s="482">
        <v>1</v>
      </c>
      <c r="G80" s="694" t="s">
        <v>478</v>
      </c>
      <c r="H80" s="694"/>
      <c r="I80" s="694"/>
      <c r="J80" s="694"/>
      <c r="K80" s="694"/>
      <c r="L80" s="694"/>
      <c r="M80" s="694"/>
      <c r="N80" s="452"/>
    </row>
    <row r="81" spans="6:14" ht="18.75">
      <c r="F81" s="483">
        <v>2</v>
      </c>
      <c r="G81" s="693" t="s">
        <v>479</v>
      </c>
      <c r="H81" s="693"/>
      <c r="I81" s="693"/>
      <c r="J81" s="693"/>
      <c r="K81" s="693"/>
      <c r="L81" s="693"/>
      <c r="M81" s="693"/>
      <c r="N81" s="452"/>
    </row>
  </sheetData>
  <sheetProtection password="FA9C" sheet="1" objects="1" scenarios="1" formatColumns="0" formatRows="0"/>
  <mergeCells count="15">
    <mergeCell ref="B68:B72"/>
    <mergeCell ref="B73:B77"/>
    <mergeCell ref="F8:F9"/>
    <mergeCell ref="G8:G9"/>
    <mergeCell ref="H8:H9"/>
    <mergeCell ref="B20:B22"/>
    <mergeCell ref="B58:B60"/>
    <mergeCell ref="B63:B67"/>
    <mergeCell ref="B23:B25"/>
    <mergeCell ref="F5:I5"/>
    <mergeCell ref="G81:M81"/>
    <mergeCell ref="G80:M80"/>
    <mergeCell ref="I8:K8"/>
    <mergeCell ref="M7:M9"/>
    <mergeCell ref="F7:L7"/>
  </mergeCells>
  <dataValidations xWindow="395" yWindow="694" count="9">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58:H58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3">
      <formula1>source_of_funding</formula1>
    </dataValidation>
    <dataValidation type="decimal" allowBlank="1" showErrorMessage="1" errorTitle="Ошибка" error="Допускается ввод только неотрицательных чисел!" sqref="I69:J72 I47:J48 I44:J45 I53:J54 I21:J21 I50:J51 I56:J57 I24:J24 I29:J30 I35:J36 I32:J33 I74:J77 I59:J60">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 type="list" operator="lessThanOrEqual" allowBlank="1" showInputMessage="1" showErrorMessage="1" errorTitle="Ошибка" error="Выберите значение из списка!" prompt="Укажите источник финансирования" sqref="G24 G68">
      <formula1>source_of_funding</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9" hidden="1" customWidth="1"/>
    <col min="2" max="2" width="9.140625" style="270" hidden="1" customWidth="1"/>
    <col min="3" max="3" width="3.7109375" style="271" customWidth="1"/>
    <col min="4" max="4" width="7" style="272" bestFit="1" customWidth="1"/>
    <col min="5" max="5" width="11.28515625" style="272" customWidth="1"/>
    <col min="6" max="6" width="41" style="272" customWidth="1"/>
    <col min="7" max="7" width="18" style="272" customWidth="1"/>
    <col min="8" max="8" width="13.140625" style="272" customWidth="1"/>
    <col min="9" max="9" width="11.42578125" style="272" customWidth="1"/>
    <col min="10" max="10" width="42.140625" style="272" customWidth="1"/>
    <col min="11" max="11" width="115.7109375" style="272" customWidth="1"/>
    <col min="12" max="12" width="3.7109375" style="272" customWidth="1"/>
    <col min="13" max="16384" width="9.140625" style="272"/>
  </cols>
  <sheetData>
    <row r="1" spans="1:14" hidden="1"/>
    <row r="2" spans="1:14" hidden="1"/>
    <row r="3" spans="1:14" hidden="1"/>
    <row r="4" spans="1:14" ht="3" customHeight="1"/>
    <row r="5" spans="1:14" s="33" customFormat="1" ht="22.5">
      <c r="A5" s="47"/>
      <c r="C5" s="54"/>
      <c r="D5" s="702" t="s">
        <v>224</v>
      </c>
      <c r="E5" s="702"/>
      <c r="F5" s="702"/>
      <c r="G5" s="702"/>
      <c r="H5" s="702"/>
      <c r="I5" s="702"/>
      <c r="J5" s="702"/>
      <c r="K5" s="273"/>
    </row>
    <row r="6" spans="1:14" s="295" customFormat="1" ht="3" hidden="1" customHeight="1">
      <c r="A6" s="291"/>
      <c r="B6" s="292"/>
      <c r="C6" s="293"/>
      <c r="D6" s="294"/>
      <c r="E6" s="294"/>
      <c r="G6" s="294"/>
      <c r="H6" s="294"/>
      <c r="I6" s="294"/>
      <c r="J6" s="294"/>
      <c r="K6" s="294"/>
    </row>
    <row r="7" spans="1:14" s="291" customFormat="1" ht="3" customHeight="1">
      <c r="B7" s="292"/>
      <c r="C7" s="293"/>
      <c r="D7" s="296"/>
      <c r="E7" s="296"/>
      <c r="G7" s="296"/>
      <c r="H7" s="296"/>
      <c r="I7" s="296"/>
      <c r="J7" s="296"/>
      <c r="K7" s="296"/>
      <c r="L7" s="297"/>
    </row>
    <row r="8" spans="1:14" s="295" customFormat="1">
      <c r="A8" s="291"/>
      <c r="B8" s="292"/>
      <c r="C8" s="293"/>
      <c r="D8" s="703" t="s">
        <v>225</v>
      </c>
      <c r="E8" s="703"/>
      <c r="F8" s="703"/>
      <c r="G8" s="703"/>
      <c r="H8" s="703"/>
      <c r="I8" s="703"/>
      <c r="J8" s="703"/>
      <c r="K8" s="703" t="s">
        <v>226</v>
      </c>
    </row>
    <row r="9" spans="1:14" s="295" customFormat="1">
      <c r="A9" s="291"/>
      <c r="B9" s="292"/>
      <c r="C9" s="293"/>
      <c r="D9" s="703" t="s">
        <v>25</v>
      </c>
      <c r="E9" s="703" t="s">
        <v>227</v>
      </c>
      <c r="F9" s="703"/>
      <c r="G9" s="703" t="s">
        <v>228</v>
      </c>
      <c r="H9" s="703"/>
      <c r="I9" s="703"/>
      <c r="J9" s="703"/>
      <c r="K9" s="703"/>
    </row>
    <row r="10" spans="1:14" s="295" customFormat="1" ht="22.5">
      <c r="A10" s="291"/>
      <c r="B10" s="292"/>
      <c r="C10" s="293"/>
      <c r="D10" s="703"/>
      <c r="E10" s="265" t="s">
        <v>229</v>
      </c>
      <c r="F10" s="265" t="s">
        <v>145</v>
      </c>
      <c r="G10" s="265" t="s">
        <v>145</v>
      </c>
      <c r="H10" s="265" t="s">
        <v>229</v>
      </c>
      <c r="I10" s="265" t="s">
        <v>230</v>
      </c>
      <c r="J10" s="265" t="s">
        <v>231</v>
      </c>
      <c r="K10" s="703"/>
    </row>
    <row r="11" spans="1:14" s="295" customFormat="1" ht="12" customHeight="1">
      <c r="A11" s="291"/>
      <c r="B11" s="292"/>
      <c r="C11" s="293"/>
      <c r="D11" s="89" t="s">
        <v>26</v>
      </c>
      <c r="E11" s="89" t="s">
        <v>0</v>
      </c>
      <c r="F11" s="89" t="s">
        <v>1</v>
      </c>
      <c r="G11" s="89" t="s">
        <v>2</v>
      </c>
      <c r="H11" s="89" t="s">
        <v>12</v>
      </c>
      <c r="I11" s="89" t="s">
        <v>13</v>
      </c>
      <c r="J11" s="89" t="s">
        <v>31</v>
      </c>
      <c r="K11" s="89"/>
    </row>
    <row r="12" spans="1:14" s="164" customFormat="1" ht="58.5" customHeight="1">
      <c r="A12" s="274" t="s">
        <v>1</v>
      </c>
      <c r="B12" s="275" t="s">
        <v>141</v>
      </c>
      <c r="C12" s="276"/>
      <c r="D12" s="277" t="s">
        <v>26</v>
      </c>
      <c r="E12" s="278"/>
      <c r="F12" s="279"/>
      <c r="G12" s="279"/>
      <c r="H12" s="279"/>
      <c r="I12" s="280"/>
      <c r="J12" s="281"/>
      <c r="K12" s="699" t="s">
        <v>232</v>
      </c>
      <c r="M12" s="282" t="str">
        <f>IF(ISERROR(INDEX(kind_of_nameforms,MATCH(E12,kind_of_forms,0),1)),"",INDEX(kind_of_nameforms,MATCH(E12,kind_of_forms,0),1))</f>
        <v/>
      </c>
      <c r="N12" s="283"/>
    </row>
    <row r="13" spans="1:14" ht="15" customHeight="1">
      <c r="A13" s="272"/>
      <c r="B13" s="272"/>
      <c r="C13" s="272"/>
      <c r="D13" s="284"/>
      <c r="E13" s="285" t="s">
        <v>164</v>
      </c>
      <c r="F13" s="286"/>
      <c r="G13" s="286"/>
      <c r="H13" s="286"/>
      <c r="I13" s="286"/>
      <c r="J13" s="287"/>
      <c r="K13" s="700"/>
    </row>
    <row r="14" spans="1:14" ht="3" customHeight="1">
      <c r="A14" s="272"/>
      <c r="B14" s="272"/>
      <c r="C14" s="272"/>
    </row>
    <row r="15" spans="1:14" ht="27.75" customHeight="1">
      <c r="E15" s="701" t="s">
        <v>233</v>
      </c>
      <c r="F15" s="701"/>
      <c r="G15" s="701"/>
      <c r="H15" s="701"/>
      <c r="I15" s="701"/>
      <c r="J15" s="701"/>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c r="C1" s="92"/>
      <c r="U1" s="256"/>
    </row>
    <row r="2" spans="3:21" s="93" customFormat="1" hidden="1">
      <c r="C2" s="92"/>
      <c r="U2" s="256"/>
    </row>
    <row r="3" spans="3:21" s="93" customFormat="1" hidden="1">
      <c r="C3" s="92"/>
      <c r="U3" s="256"/>
    </row>
    <row r="4" spans="3:21" s="93" customFormat="1" hidden="1">
      <c r="C4" s="92"/>
      <c r="U4" s="256"/>
    </row>
    <row r="5" spans="3:21" s="93" customFormat="1" hidden="1">
      <c r="C5" s="92"/>
      <c r="U5" s="256"/>
    </row>
    <row r="6" spans="3:21" s="93" customFormat="1" ht="10.5" customHeight="1">
      <c r="C6" s="94"/>
      <c r="D6" s="95"/>
      <c r="E6" s="95"/>
      <c r="U6" s="256"/>
    </row>
    <row r="7" spans="3:21" s="93" customFormat="1" ht="20.100000000000001" customHeight="1">
      <c r="C7" s="94"/>
      <c r="D7" s="704" t="s">
        <v>155</v>
      </c>
      <c r="E7" s="704"/>
      <c r="U7" s="256"/>
    </row>
    <row r="8" spans="3:21" s="93" customFormat="1" ht="15" customHeight="1">
      <c r="C8" s="94"/>
      <c r="D8" s="705" t="str">
        <f>IF(org=0,"Не определено",org)</f>
        <v>ООО "Жилводсервис" Урицкого района</v>
      </c>
      <c r="E8" s="705"/>
      <c r="U8" s="256"/>
    </row>
    <row r="9" spans="3:21" s="93" customFormat="1" ht="6.95" customHeight="1">
      <c r="C9" s="94"/>
      <c r="D9" s="95"/>
      <c r="E9" s="95"/>
      <c r="U9" s="256"/>
    </row>
    <row r="10" spans="3:21" s="93" customFormat="1" ht="22.5" customHeight="1">
      <c r="C10" s="94"/>
      <c r="D10" s="64" t="s">
        <v>25</v>
      </c>
      <c r="E10" s="63" t="s">
        <v>118</v>
      </c>
      <c r="U10" s="256"/>
    </row>
    <row r="11" spans="3:21" s="93" customFormat="1" ht="11.25" customHeight="1">
      <c r="C11" s="94"/>
      <c r="D11" s="89" t="s">
        <v>26</v>
      </c>
      <c r="E11" s="89" t="s">
        <v>0</v>
      </c>
      <c r="U11" s="256"/>
    </row>
    <row r="12" spans="3:21" s="93" customFormat="1" ht="15" hidden="1" customHeight="1">
      <c r="C12" s="94"/>
      <c r="D12" s="96">
        <v>0</v>
      </c>
      <c r="E12" s="65"/>
      <c r="U12" s="256"/>
    </row>
    <row r="13" spans="3:21" s="93" customFormat="1" ht="14.1" customHeight="1">
      <c r="C13" s="97"/>
      <c r="D13" s="96">
        <v>1</v>
      </c>
      <c r="E13" s="66"/>
      <c r="U13" s="256"/>
    </row>
    <row r="14" spans="3:21" s="93" customFormat="1" ht="15" customHeight="1">
      <c r="C14" s="94"/>
      <c r="D14" s="102"/>
      <c r="E14" s="103" t="s">
        <v>164</v>
      </c>
      <c r="U14" s="256"/>
    </row>
    <row r="15" spans="3:21" s="93" customFormat="1" ht="11.25" customHeight="1">
      <c r="C15" s="92"/>
      <c r="U15" s="256"/>
    </row>
    <row r="16" spans="3:21" s="93" customFormat="1">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12" s="93" customFormat="1" hidden="1">
      <c r="C1" s="100"/>
      <c r="L1" s="256"/>
    </row>
    <row r="2" spans="3:12" s="93" customFormat="1" hidden="1">
      <c r="C2" s="100"/>
      <c r="L2" s="256"/>
    </row>
    <row r="3" spans="3:12" s="93" customFormat="1" hidden="1">
      <c r="C3" s="100"/>
      <c r="L3" s="256"/>
    </row>
    <row r="4" spans="3:12" s="93" customFormat="1" hidden="1">
      <c r="C4" s="100"/>
      <c r="L4" s="256"/>
    </row>
    <row r="5" spans="3:12" s="93" customFormat="1" hidden="1">
      <c r="C5" s="100"/>
      <c r="L5" s="256"/>
    </row>
    <row r="6" spans="3:12" s="93" customFormat="1" ht="10.5" customHeight="1">
      <c r="C6" s="101"/>
      <c r="D6" s="95"/>
      <c r="E6" s="95"/>
      <c r="L6" s="256"/>
    </row>
    <row r="7" spans="3:12" s="93" customFormat="1" ht="20.100000000000001" customHeight="1">
      <c r="C7" s="101"/>
      <c r="D7" s="706" t="s">
        <v>6</v>
      </c>
      <c r="E7" s="706"/>
      <c r="L7" s="256"/>
    </row>
    <row r="8" spans="3:12" s="93" customFormat="1" ht="15" customHeight="1">
      <c r="C8" s="101"/>
      <c r="D8" s="705" t="str">
        <f>IF(org=0,"Не определено",org)</f>
        <v>ООО "Жилводсервис" Урицкого района</v>
      </c>
      <c r="E8" s="705"/>
      <c r="L8" s="256"/>
    </row>
    <row r="9" spans="3:12" s="93" customFormat="1" ht="6.95" customHeight="1">
      <c r="C9" s="101"/>
      <c r="D9" s="95"/>
      <c r="E9" s="95"/>
      <c r="L9" s="256"/>
    </row>
    <row r="10" spans="3:12" s="93" customFormat="1" ht="22.5" customHeight="1">
      <c r="C10" s="101"/>
      <c r="D10" s="64" t="s">
        <v>25</v>
      </c>
      <c r="E10" s="63" t="s">
        <v>29</v>
      </c>
      <c r="L10" s="256"/>
    </row>
    <row r="11" spans="3:12" s="93" customFormat="1" ht="11.25" customHeight="1">
      <c r="C11" s="101"/>
      <c r="D11" s="89" t="s">
        <v>26</v>
      </c>
      <c r="E11" s="89" t="s">
        <v>0</v>
      </c>
      <c r="L11" s="256"/>
    </row>
    <row r="12" spans="3:12" s="93" customFormat="1" ht="15" hidden="1" customHeight="1">
      <c r="C12" s="101"/>
      <c r="D12" s="96">
        <v>0</v>
      </c>
      <c r="E12" s="65"/>
      <c r="L12" s="256"/>
    </row>
    <row r="13" spans="3:12" s="93" customFormat="1" ht="15" customHeight="1">
      <c r="C13" s="101"/>
      <c r="D13" s="102"/>
      <c r="E13" s="103" t="s">
        <v>30</v>
      </c>
      <c r="L13" s="256"/>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ListCheck"/>
  <dimension ref="B1:E4"/>
  <sheetViews>
    <sheetView showGridLines="0" zoomScaleNormal="100" workbookViewId="0">
      <selection activeCell="B5" sqref="B5"/>
    </sheetView>
  </sheetViews>
  <sheetFormatPr defaultRowHeight="11.2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row r="2" spans="2:5" ht="20.100000000000001" customHeight="1">
      <c r="B2" s="707" t="s">
        <v>7</v>
      </c>
      <c r="C2" s="707"/>
      <c r="D2" s="707"/>
      <c r="E2" s="707"/>
    </row>
    <row r="3" spans="2:5" ht="6.95" customHeight="1"/>
    <row r="4" spans="2:5" ht="21.75" customHeight="1">
      <c r="B4" s="203" t="s">
        <v>115</v>
      </c>
      <c r="C4" s="203" t="s">
        <v>116</v>
      </c>
      <c r="D4" s="203" t="s">
        <v>24</v>
      </c>
      <c r="E4" s="202"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AllSheetsInThisWorkbook">
    <tabColor indexed="47"/>
  </sheetPr>
  <dimension ref="A1:B325"/>
  <sheetViews>
    <sheetView showGridLines="0" zoomScaleNormal="100" workbookViewId="0"/>
  </sheetViews>
  <sheetFormatPr defaultRowHeight="11.25"/>
  <cols>
    <col min="1" max="1" width="36.28515625" style="71" customWidth="1"/>
    <col min="2" max="2" width="21.140625" style="71" customWidth="1"/>
    <col min="3" max="16384" width="9.140625" style="70"/>
  </cols>
  <sheetData>
    <row r="1" spans="1:2">
      <c r="A1" s="16" t="s">
        <v>8</v>
      </c>
      <c r="B1" s="16" t="s">
        <v>9</v>
      </c>
    </row>
    <row r="2" spans="1:2">
      <c r="A2" t="s">
        <v>10</v>
      </c>
      <c r="B2" t="s">
        <v>87</v>
      </c>
    </row>
    <row r="3" spans="1:2">
      <c r="A3" t="s">
        <v>75</v>
      </c>
      <c r="B3" t="s">
        <v>82</v>
      </c>
    </row>
    <row r="4" spans="1:2">
      <c r="A4" t="s">
        <v>11</v>
      </c>
      <c r="B4" t="s">
        <v>77</v>
      </c>
    </row>
    <row r="5" spans="1:2">
      <c r="A5" t="s">
        <v>150</v>
      </c>
      <c r="B5" t="s">
        <v>135</v>
      </c>
    </row>
    <row r="6" spans="1:2">
      <c r="A6" t="s">
        <v>151</v>
      </c>
      <c r="B6" t="s">
        <v>81</v>
      </c>
    </row>
    <row r="7" spans="1:2">
      <c r="A7" t="s">
        <v>631</v>
      </c>
      <c r="B7" t="s">
        <v>78</v>
      </c>
    </row>
    <row r="8" spans="1:2">
      <c r="A8" t="s">
        <v>585</v>
      </c>
      <c r="B8" t="s">
        <v>550</v>
      </c>
    </row>
    <row r="9" spans="1:2">
      <c r="A9" t="s">
        <v>587</v>
      </c>
      <c r="B9" t="s">
        <v>551</v>
      </c>
    </row>
    <row r="10" spans="1:2">
      <c r="A10" t="s">
        <v>588</v>
      </c>
      <c r="B10" t="s">
        <v>90</v>
      </c>
    </row>
    <row r="11" spans="1:2">
      <c r="A11" t="s">
        <v>589</v>
      </c>
      <c r="B11" t="s">
        <v>552</v>
      </c>
    </row>
    <row r="12" spans="1:2">
      <c r="A12" t="s">
        <v>266</v>
      </c>
      <c r="B12" t="s">
        <v>553</v>
      </c>
    </row>
    <row r="13" spans="1:2">
      <c r="A13" t="s">
        <v>121</v>
      </c>
      <c r="B13" t="s">
        <v>79</v>
      </c>
    </row>
    <row r="14" spans="1:2">
      <c r="A14" t="s">
        <v>6</v>
      </c>
      <c r="B14" t="s">
        <v>80</v>
      </c>
    </row>
    <row r="15" spans="1:2">
      <c r="A15" t="s">
        <v>76</v>
      </c>
      <c r="B15" t="s">
        <v>89</v>
      </c>
    </row>
    <row r="16" spans="1:2">
      <c r="A16"/>
      <c r="B16" t="s">
        <v>91</v>
      </c>
    </row>
    <row r="17" spans="1:2">
      <c r="A17"/>
      <c r="B17" t="s">
        <v>122</v>
      </c>
    </row>
    <row r="18" spans="1:2">
      <c r="A18"/>
      <c r="B18" t="s">
        <v>267</v>
      </c>
    </row>
    <row r="19" spans="1:2">
      <c r="A19"/>
      <c r="B19" t="s">
        <v>156</v>
      </c>
    </row>
    <row r="20" spans="1:2">
      <c r="A20"/>
      <c r="B20" t="s">
        <v>157</v>
      </c>
    </row>
    <row r="21" spans="1:2">
      <c r="A21"/>
      <c r="B21" t="s">
        <v>134</v>
      </c>
    </row>
    <row r="22" spans="1:2">
      <c r="A22"/>
      <c r="B22" t="s">
        <v>97</v>
      </c>
    </row>
    <row r="23" spans="1:2">
      <c r="A23"/>
      <c r="B23" t="s">
        <v>106</v>
      </c>
    </row>
    <row r="24" spans="1:2">
      <c r="A24"/>
      <c r="B24" t="s">
        <v>111</v>
      </c>
    </row>
    <row r="25" spans="1:2">
      <c r="A25"/>
      <c r="B25" t="s">
        <v>112</v>
      </c>
    </row>
    <row r="26" spans="1:2">
      <c r="A26"/>
      <c r="B26" t="s">
        <v>107</v>
      </c>
    </row>
    <row r="27" spans="1:2">
      <c r="A27"/>
      <c r="B27" t="s">
        <v>123</v>
      </c>
    </row>
    <row r="28" spans="1:2">
      <c r="A28"/>
      <c r="B28" t="s">
        <v>83</v>
      </c>
    </row>
    <row r="29" spans="1:2">
      <c r="A29"/>
      <c r="B29" t="s">
        <v>84</v>
      </c>
    </row>
    <row r="30" spans="1:2">
      <c r="A30"/>
      <c r="B30" t="s">
        <v>85</v>
      </c>
    </row>
    <row r="31" spans="1:2">
      <c r="A31"/>
      <c r="B31" t="s">
        <v>86</v>
      </c>
    </row>
    <row r="32" spans="1:2">
      <c r="A32"/>
      <c r="B32" t="s">
        <v>88</v>
      </c>
    </row>
    <row r="33" spans="1:2">
      <c r="A33"/>
      <c r="B33" t="s">
        <v>92</v>
      </c>
    </row>
    <row r="34" spans="1:2">
      <c r="A34"/>
      <c r="B34" t="s">
        <v>93</v>
      </c>
    </row>
    <row r="35" spans="1:2">
      <c r="A35"/>
      <c r="B35" t="s">
        <v>94</v>
      </c>
    </row>
    <row r="36" spans="1:2">
      <c r="A36"/>
      <c r="B36" t="s">
        <v>95</v>
      </c>
    </row>
    <row r="37" spans="1:2">
      <c r="A37"/>
      <c r="B37" t="s">
        <v>268</v>
      </c>
    </row>
    <row r="38" spans="1:2">
      <c r="A38"/>
      <c r="B38" t="s">
        <v>96</v>
      </c>
    </row>
    <row r="39" spans="1:2">
      <c r="A39"/>
      <c r="B39" t="s">
        <v>196</v>
      </c>
    </row>
    <row r="40" spans="1:2">
      <c r="A40"/>
      <c r="B40" t="s">
        <v>98</v>
      </c>
    </row>
    <row r="41" spans="1:2">
      <c r="A41"/>
      <c r="B41" t="s">
        <v>158</v>
      </c>
    </row>
    <row r="42" spans="1:2">
      <c r="A42"/>
      <c r="B42" t="s">
        <v>125</v>
      </c>
    </row>
    <row r="43" spans="1:2">
      <c r="A43"/>
      <c r="B43" t="s">
        <v>133</v>
      </c>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sheetData>
  <sheetProtection formatColumns="0" formatRows="0"/>
  <phoneticPr fontId="8"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modCheckCyan">
    <tabColor indexed="47"/>
  </sheetPr>
  <dimension ref="A2:A77"/>
  <sheetViews>
    <sheetView showGridLines="0" zoomScaleNormal="100" workbookViewId="0"/>
  </sheetViews>
  <sheetFormatPr defaultRowHeight="12.75"/>
  <cols>
    <col min="1" max="16384" width="9.140625" style="163"/>
  </cols>
  <sheetData>
    <row r="2" spans="1:1">
      <c r="A2" s="352">
        <f>IF(Дифференциация!$E$22="",1,0)</f>
        <v>0</v>
      </c>
    </row>
    <row r="3" spans="1:1">
      <c r="A3" s="352">
        <f>IF('Сведения об изменении'!$E$13="",1,0)</f>
        <v>1</v>
      </c>
    </row>
    <row r="4" spans="1:1">
      <c r="A4" s="352">
        <f>IF(Территории!$E$12="",1,0)</f>
        <v>0</v>
      </c>
    </row>
    <row r="5" spans="1:1">
      <c r="A5" s="352">
        <f>IF('Форма 3.5.1'!$G$17="",1,0)</f>
        <v>0</v>
      </c>
    </row>
    <row r="6" spans="1:1">
      <c r="A6" s="352">
        <f>IF('Форма 3.5.1'!$G$19="",1,0)</f>
        <v>0</v>
      </c>
    </row>
    <row r="7" spans="1:1">
      <c r="A7" s="352">
        <f>IF('Форма 3.5.1'!$G$20="",1,0)</f>
        <v>0</v>
      </c>
    </row>
    <row r="8" spans="1:1">
      <c r="A8" s="352">
        <f>IF('Форма 3.5.1'!$G$21="",1,0)</f>
        <v>0</v>
      </c>
    </row>
    <row r="9" spans="1:1">
      <c r="A9" s="352">
        <f>IF('Форма 3.5.1'!$G$22="",1,0)</f>
        <v>0</v>
      </c>
    </row>
    <row r="10" spans="1:1">
      <c r="A10" s="352">
        <f>IF('Форма 3.5.1'!$G$23="",1,0)</f>
        <v>0</v>
      </c>
    </row>
    <row r="11" spans="1:1">
      <c r="A11" s="352">
        <f>IF('Форма 3.5.1'!$G$24="",1,0)</f>
        <v>0</v>
      </c>
    </row>
    <row r="12" spans="1:1">
      <c r="A12" s="352">
        <f>IF('Форма 3.5.1'!$G$25="",1,0)</f>
        <v>0</v>
      </c>
    </row>
    <row r="13" spans="1:1">
      <c r="A13" s="352">
        <f>IF('Форма 3.5.1'!$G$26="",1,0)</f>
        <v>0</v>
      </c>
    </row>
    <row r="14" spans="1:1">
      <c r="A14" s="352">
        <f>IF('Форма 3.5.1'!$G$27="",1,0)</f>
        <v>0</v>
      </c>
    </row>
    <row r="15" spans="1:1">
      <c r="A15" s="352">
        <f>IF('Форма 3.5.1'!$G$28="",1,0)</f>
        <v>0</v>
      </c>
    </row>
    <row r="16" spans="1:1">
      <c r="A16" s="352">
        <f>IF('Форма 3.5.1'!$G$29="",1,0)</f>
        <v>0</v>
      </c>
    </row>
    <row r="17" spans="1:1">
      <c r="A17" s="352">
        <f>IF('Форма 3.5.1'!$G$30="",1,0)</f>
        <v>0</v>
      </c>
    </row>
    <row r="18" spans="1:1">
      <c r="A18" s="352">
        <f>IF('Форма 3.5.1'!$G$31="",1,0)</f>
        <v>0</v>
      </c>
    </row>
    <row r="19" spans="1:1">
      <c r="A19" s="352">
        <f>IF('Форма 3.5.1'!$G$32="",1,0)</f>
        <v>0</v>
      </c>
    </row>
    <row r="20" spans="1:1">
      <c r="A20" s="352">
        <f>IF('Форма 3.5.1'!$G$33="",1,0)</f>
        <v>0</v>
      </c>
    </row>
    <row r="21" spans="1:1">
      <c r="A21" s="352">
        <f>IF('Форма 3.5.1'!$G$34="",1,0)</f>
        <v>0</v>
      </c>
    </row>
    <row r="22" spans="1:1">
      <c r="A22" s="352">
        <f>IF('Форма 3.5.1'!$G$35="",1,0)</f>
        <v>0</v>
      </c>
    </row>
    <row r="23" spans="1:1">
      <c r="A23" s="352">
        <f>IF('Форма 3.5.1'!$G$36="",1,0)</f>
        <v>0</v>
      </c>
    </row>
    <row r="24" spans="1:1">
      <c r="A24" s="352">
        <f>IF('Форма 3.5.1'!$G$38="",1,0)</f>
        <v>0</v>
      </c>
    </row>
    <row r="25" spans="1:1">
      <c r="A25" s="352">
        <f>IF('Форма 3.5.1'!$G$45="",1,0)</f>
        <v>0</v>
      </c>
    </row>
    <row r="26" spans="1:1">
      <c r="A26" s="352">
        <f>IF('Форма 3.5.1'!$G$46="",1,0)</f>
        <v>0</v>
      </c>
    </row>
    <row r="27" spans="1:1">
      <c r="A27" s="352">
        <f>IF('Форма 3.5.1'!$G$47="",1,0)</f>
        <v>0</v>
      </c>
    </row>
    <row r="28" spans="1:1">
      <c r="A28" s="352">
        <f>IF('Форма 3.5.1'!$G$48="",1,0)</f>
        <v>0</v>
      </c>
    </row>
    <row r="29" spans="1:1">
      <c r="A29" s="352">
        <f>IF('Форма 3.5.1'!$G$49="",1,0)</f>
        <v>0</v>
      </c>
    </row>
    <row r="30" spans="1:1">
      <c r="A30" s="352">
        <f>IF('Форма 3.5.1'!$G$50="",1,0)</f>
        <v>0</v>
      </c>
    </row>
    <row r="31" spans="1:1">
      <c r="A31" s="352">
        <f>IF('Форма 3.5.1'!$G$51="",1,0)</f>
        <v>0</v>
      </c>
    </row>
    <row r="32" spans="1:1">
      <c r="A32" s="352">
        <f>IF('Форма 3.5.1'!$G$52="",1,0)</f>
        <v>0</v>
      </c>
    </row>
    <row r="33" spans="1:1">
      <c r="A33" s="352">
        <f>IF('Форма 3.5.1'!$G$53="",1,0)</f>
        <v>0</v>
      </c>
    </row>
    <row r="34" spans="1:1">
      <c r="A34" s="352">
        <f>IF('Форма 3.5.1'!$G$54="",1,0)</f>
        <v>0</v>
      </c>
    </row>
    <row r="35" spans="1:1">
      <c r="A35" s="352">
        <f>IF('Форма 3.5.1'!$G$55="",1,0)</f>
        <v>0</v>
      </c>
    </row>
    <row r="36" spans="1:1">
      <c r="A36" s="352">
        <f>IF('Форма 3.5.1'!$G$56="",1,0)</f>
        <v>0</v>
      </c>
    </row>
    <row r="37" spans="1:1">
      <c r="A37" s="352">
        <f>IF('Форма 3.5.1'!$G$57="",1,0)</f>
        <v>0</v>
      </c>
    </row>
    <row r="38" spans="1:1">
      <c r="A38" s="352">
        <f>IF('Форма 3.6'!$G$12="",1,0)</f>
        <v>0</v>
      </c>
    </row>
    <row r="39" spans="1:1">
      <c r="A39" s="352">
        <f>IF('Форма 3.6'!$G$13="",1,0)</f>
        <v>0</v>
      </c>
    </row>
    <row r="40" spans="1:1">
      <c r="A40" s="352">
        <f>IF('Форма 3.6'!$G$14="",1,0)</f>
        <v>0</v>
      </c>
    </row>
    <row r="41" spans="1:1">
      <c r="A41" s="352">
        <f>IF('Форма 3.6'!$G$15="",1,0)</f>
        <v>0</v>
      </c>
    </row>
    <row r="42" spans="1:1">
      <c r="A42" s="352">
        <f>IF('Форма 3.6'!$G$16="",1,0)</f>
        <v>0</v>
      </c>
    </row>
    <row r="43" spans="1:1">
      <c r="A43" s="352">
        <f>IF('Форма 3.6'!$G$17="",1,0)</f>
        <v>0</v>
      </c>
    </row>
    <row r="44" spans="1:1">
      <c r="A44" s="352">
        <f>IF('Форма 3.6'!$G$18="",1,0)</f>
        <v>0</v>
      </c>
    </row>
    <row r="45" spans="1:1">
      <c r="A45" s="352">
        <f>IF('Форма 3.6'!$G$19="",1,0)</f>
        <v>0</v>
      </c>
    </row>
    <row r="46" spans="1:1">
      <c r="A46" s="352">
        <f>IF('Форма 3.6'!$G$20="",1,0)</f>
        <v>0</v>
      </c>
    </row>
    <row r="47" spans="1:1">
      <c r="A47" s="352">
        <f>IF('Форма 3.6'!$G$21="",1,0)</f>
        <v>0</v>
      </c>
    </row>
    <row r="48" spans="1:1">
      <c r="A48" s="352">
        <f>IF('Форма 3.6'!$G$22="",1,0)</f>
        <v>0</v>
      </c>
    </row>
    <row r="49" spans="1:1">
      <c r="A49" s="352">
        <f>IF('Форма 3.6'!$G$23="",1,0)</f>
        <v>0</v>
      </c>
    </row>
    <row r="50" spans="1:1">
      <c r="A50" s="352">
        <f>IF('Форма 3.6'!$G$24="",1,0)</f>
        <v>0</v>
      </c>
    </row>
    <row r="51" spans="1:1">
      <c r="A51" s="352">
        <f>IF('Форма 3.6'!$G$25="",1,0)</f>
        <v>0</v>
      </c>
    </row>
    <row r="52" spans="1:1">
      <c r="A52" s="352">
        <f>IF('Форма 3.6'!$G$26="",1,0)</f>
        <v>0</v>
      </c>
    </row>
    <row r="53" spans="1:1">
      <c r="A53" s="352">
        <f>IF('Форма 3.6'!$G$27="",1,0)</f>
        <v>0</v>
      </c>
    </row>
    <row r="54" spans="1:1">
      <c r="A54" s="352">
        <f>IF('Форма 3.6'!$G$28="",1,0)</f>
        <v>0</v>
      </c>
    </row>
    <row r="55" spans="1:1">
      <c r="A55" s="352">
        <f>IF('Форма 3.6'!$G$29="",1,0)</f>
        <v>0</v>
      </c>
    </row>
    <row r="56" spans="1:1">
      <c r="A56" s="352">
        <f>IF('Форма 3.6'!$G$30="",1,0)</f>
        <v>0</v>
      </c>
    </row>
    <row r="57" spans="1:1">
      <c r="A57" s="352">
        <f>IF('Форма 3.6'!$G$31="",1,0)</f>
        <v>0</v>
      </c>
    </row>
    <row r="58" spans="1:1">
      <c r="A58" s="352">
        <f>IF('Форма 3.6'!$G$32="",1,0)</f>
        <v>0</v>
      </c>
    </row>
    <row r="59" spans="1:1">
      <c r="A59" s="352">
        <f>IF('Форма 3.6'!$G$33="",1,0)</f>
        <v>0</v>
      </c>
    </row>
    <row r="60" spans="1:1">
      <c r="A60" s="352">
        <f>IF('Форма 3.6'!$G$34="",1,0)</f>
        <v>0</v>
      </c>
    </row>
    <row r="61" spans="1:1">
      <c r="A61" s="352">
        <f>IF('Форма 3.6'!$G$11="",1,0)</f>
        <v>0</v>
      </c>
    </row>
    <row r="62" spans="1:1">
      <c r="A62" s="352">
        <f>IF('Форма 3.7'!$I$11="",1,0)</f>
        <v>1</v>
      </c>
    </row>
    <row r="63" spans="1:1">
      <c r="A63" s="352">
        <f>IF('Форма 3.7'!$I$12="",1,0)</f>
        <v>1</v>
      </c>
    </row>
    <row r="64" spans="1:1">
      <c r="A64" s="352">
        <f>IF('Форма 3.7'!$I$13="",1,0)</f>
        <v>1</v>
      </c>
    </row>
    <row r="65" spans="1:1">
      <c r="A65" s="352">
        <f>IF('Форма 3.7'!$I$15="",1,0)</f>
        <v>1</v>
      </c>
    </row>
    <row r="66" spans="1:1">
      <c r="A66" s="352">
        <f>IF('Форма 3.7'!$I$16="",1,0)</f>
        <v>1</v>
      </c>
    </row>
    <row r="67" spans="1:1">
      <c r="A67" s="352">
        <f>IF('Форма 3.7'!$I$17="",1,0)</f>
        <v>1</v>
      </c>
    </row>
    <row r="68" spans="1:1">
      <c r="A68" s="352">
        <f>IF('Форма 3.7'!$I$18="",1,0)</f>
        <v>1</v>
      </c>
    </row>
    <row r="69" spans="1:1">
      <c r="A69" s="352">
        <f>IF('Форма 3.7'!$G$23="",1,0)</f>
        <v>1</v>
      </c>
    </row>
    <row r="70" spans="1:1">
      <c r="A70" s="352">
        <f>IF('Форма 3.7'!$G$24="",1,0)</f>
        <v>1</v>
      </c>
    </row>
    <row r="71" spans="1:1">
      <c r="A71" s="352">
        <f>IF('Форма 3.7'!$I$24="",1,0)</f>
        <v>1</v>
      </c>
    </row>
    <row r="72" spans="1:1">
      <c r="A72" s="352">
        <f>IF('Форма 3.7'!$G$73="",1,0)</f>
        <v>1</v>
      </c>
    </row>
    <row r="73" spans="1:1">
      <c r="A73" s="352">
        <f>IF('Форма 3.7'!$I$74="",1,0)</f>
        <v>1</v>
      </c>
    </row>
    <row r="74" spans="1:1">
      <c r="A74" s="352">
        <f>IF('Форма 3.7'!$I$75="",1,0)</f>
        <v>1</v>
      </c>
    </row>
    <row r="75" spans="1:1">
      <c r="A75" s="352">
        <f>IF('Форма 3.7'!$I$76="",1,0)</f>
        <v>1</v>
      </c>
    </row>
    <row r="76" spans="1:1">
      <c r="A76" s="352">
        <f>IF('Форма 3.7'!$I$77="",1,0)</f>
        <v>1</v>
      </c>
    </row>
    <row r="77" spans="1:1">
      <c r="A77" s="352">
        <f>IF('Форма 3.5.1'!$E$43="",1,0)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25" customWidth="1"/>
    <col min="2" max="2" width="87.28515625" style="91" customWidth="1"/>
    <col min="3" max="3" width="9.140625" style="125"/>
    <col min="4" max="4" width="109.140625" style="125" customWidth="1"/>
    <col min="5" max="16384" width="9.140625" style="125"/>
  </cols>
  <sheetData>
    <row r="1" spans="1:11" ht="14.25">
      <c r="B1" s="184" t="s">
        <v>150</v>
      </c>
      <c r="C1" s="165"/>
      <c r="D1" s="709"/>
      <c r="E1" s="709"/>
      <c r="F1" s="709"/>
      <c r="G1" s="709"/>
      <c r="H1" s="709"/>
      <c r="I1" s="709"/>
      <c r="J1" s="709"/>
      <c r="K1" s="709"/>
    </row>
    <row r="2" spans="1:11" ht="14.25">
      <c r="A2" s="165">
        <v>1</v>
      </c>
      <c r="B2" s="185" t="s">
        <v>143</v>
      </c>
      <c r="C2" s="165"/>
      <c r="D2" s="709"/>
      <c r="E2" s="709"/>
      <c r="F2" s="709"/>
      <c r="G2" s="709"/>
      <c r="H2" s="709"/>
      <c r="I2" s="709"/>
      <c r="J2" s="709"/>
      <c r="K2" s="709"/>
    </row>
    <row r="3" spans="1:11" ht="22.5">
      <c r="A3" s="165">
        <v>2</v>
      </c>
      <c r="B3" s="185" t="s">
        <v>144</v>
      </c>
      <c r="C3" s="165"/>
      <c r="D3" s="710"/>
      <c r="E3" s="710"/>
      <c r="F3" s="710"/>
      <c r="G3" s="710"/>
      <c r="H3" s="710"/>
      <c r="I3" s="710"/>
      <c r="J3" s="710"/>
      <c r="K3" s="710"/>
    </row>
    <row r="4" spans="1:11" ht="14.25">
      <c r="B4" s="184" t="s">
        <v>151</v>
      </c>
      <c r="C4" s="165"/>
      <c r="D4" s="711"/>
      <c r="E4" s="710"/>
      <c r="F4" s="710"/>
      <c r="G4" s="710"/>
      <c r="H4" s="710"/>
      <c r="I4" s="710"/>
      <c r="J4" s="710"/>
      <c r="K4" s="710"/>
    </row>
    <row r="5" spans="1:11" ht="33.75">
      <c r="A5" s="165">
        <v>1</v>
      </c>
      <c r="B5" s="185" t="s">
        <v>192</v>
      </c>
      <c r="C5" s="165"/>
      <c r="D5" s="708"/>
      <c r="E5" s="708"/>
      <c r="F5" s="708"/>
      <c r="G5" s="708"/>
      <c r="H5" s="708"/>
      <c r="I5" s="708"/>
      <c r="J5" s="708"/>
      <c r="K5" s="708"/>
    </row>
    <row r="6" spans="1:11" ht="22.5">
      <c r="A6" s="165">
        <v>2</v>
      </c>
      <c r="B6" s="185" t="s">
        <v>149</v>
      </c>
    </row>
    <row r="7" spans="1:11" ht="22.5">
      <c r="A7" s="165">
        <v>3</v>
      </c>
      <c r="B7" s="185" t="s">
        <v>323</v>
      </c>
    </row>
    <row r="8" spans="1:11" ht="56.25">
      <c r="A8" s="165">
        <v>4</v>
      </c>
      <c r="B8" s="185" t="s">
        <v>324</v>
      </c>
    </row>
    <row r="9" spans="1:11">
      <c r="B9" s="184" t="s">
        <v>121</v>
      </c>
    </row>
    <row r="10" spans="1:11" ht="22.5">
      <c r="A10" s="165">
        <v>1</v>
      </c>
      <c r="B10" s="185" t="s">
        <v>119</v>
      </c>
    </row>
    <row r="11" spans="1:11">
      <c r="B11" s="91" t="s">
        <v>126</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sheetPr codeName="TEHSHEET">
    <tabColor indexed="47"/>
  </sheetPr>
  <dimension ref="A1:W87"/>
  <sheetViews>
    <sheetView showGridLines="0" zoomScaleNormal="100" workbookViewId="0"/>
  </sheetViews>
  <sheetFormatPr defaultRowHeight="11.2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c r="A1" s="58" t="s">
        <v>132</v>
      </c>
      <c r="B1" s="80"/>
      <c r="C1" s="37" t="s">
        <v>20</v>
      </c>
      <c r="D1" s="37" t="s">
        <v>17</v>
      </c>
      <c r="E1" s="37" t="s">
        <v>33</v>
      </c>
      <c r="F1" s="37" t="s">
        <v>56</v>
      </c>
      <c r="G1" s="37" t="s">
        <v>48</v>
      </c>
      <c r="H1" s="37" t="s">
        <v>73</v>
      </c>
      <c r="I1" s="37" t="s">
        <v>103</v>
      </c>
      <c r="J1" s="48" t="s">
        <v>104</v>
      </c>
      <c r="K1" s="37" t="s">
        <v>51</v>
      </c>
      <c r="L1" s="73" t="s">
        <v>99</v>
      </c>
      <c r="M1" s="45" t="s">
        <v>100</v>
      </c>
      <c r="O1" s="37" t="s">
        <v>498</v>
      </c>
      <c r="P1" s="37" t="s">
        <v>543</v>
      </c>
      <c r="S1" s="712" t="s">
        <v>235</v>
      </c>
      <c r="T1" s="712"/>
      <c r="V1" s="713" t="s">
        <v>544</v>
      </c>
      <c r="W1" s="713"/>
    </row>
    <row r="2" spans="1:23" ht="25.5">
      <c r="A2" s="351" t="s">
        <v>168</v>
      </c>
      <c r="C2" s="38">
        <v>2017</v>
      </c>
      <c r="D2" s="38" t="s">
        <v>18</v>
      </c>
      <c r="E2" s="39" t="s">
        <v>34</v>
      </c>
      <c r="F2" s="39" t="s">
        <v>57</v>
      </c>
      <c r="G2" s="39" t="s">
        <v>46</v>
      </c>
      <c r="H2" s="39" t="s">
        <v>74</v>
      </c>
      <c r="I2" s="41"/>
      <c r="J2" s="75">
        <v>52</v>
      </c>
      <c r="K2" s="37" t="s">
        <v>52</v>
      </c>
      <c r="L2" s="73" t="s">
        <v>555</v>
      </c>
      <c r="M2" s="46" t="s">
        <v>221</v>
      </c>
      <c r="O2" s="38" t="s">
        <v>499</v>
      </c>
      <c r="P2" s="508" t="s">
        <v>557</v>
      </c>
      <c r="S2" s="298" t="s">
        <v>236</v>
      </c>
      <c r="T2" s="492" t="s">
        <v>237</v>
      </c>
      <c r="V2" s="38" t="s">
        <v>545</v>
      </c>
      <c r="W2" s="38" t="b">
        <v>0</v>
      </c>
    </row>
    <row r="3" spans="1:23" ht="112.5">
      <c r="A3" s="351" t="s">
        <v>169</v>
      </c>
      <c r="C3" s="38">
        <v>2018</v>
      </c>
      <c r="D3" s="38" t="s">
        <v>19</v>
      </c>
      <c r="E3" s="39" t="s">
        <v>35</v>
      </c>
      <c r="F3" s="39" t="s">
        <v>58</v>
      </c>
      <c r="G3" s="39" t="s">
        <v>47</v>
      </c>
      <c r="H3" s="39" t="s">
        <v>71</v>
      </c>
      <c r="I3" s="41" t="s">
        <v>102</v>
      </c>
      <c r="J3" s="72" t="s">
        <v>105</v>
      </c>
      <c r="K3" s="37" t="s">
        <v>53</v>
      </c>
      <c r="L3" s="73" t="s">
        <v>315</v>
      </c>
      <c r="M3" s="46" t="s">
        <v>222</v>
      </c>
      <c r="O3" s="38" t="s">
        <v>500</v>
      </c>
      <c r="P3" s="508" t="s">
        <v>558</v>
      </c>
      <c r="S3" s="298" t="s">
        <v>585</v>
      </c>
      <c r="T3" s="491" t="s">
        <v>586</v>
      </c>
      <c r="V3" s="38" t="s">
        <v>546</v>
      </c>
      <c r="W3" s="38" t="b">
        <v>0</v>
      </c>
    </row>
    <row r="4" spans="1:23" ht="78.75">
      <c r="A4" s="351" t="s">
        <v>270</v>
      </c>
      <c r="C4" s="38">
        <v>2019</v>
      </c>
      <c r="E4" s="39" t="s">
        <v>36</v>
      </c>
      <c r="F4" s="39" t="s">
        <v>59</v>
      </c>
      <c r="H4" s="39" t="s">
        <v>72</v>
      </c>
      <c r="I4" s="41"/>
      <c r="J4" s="75">
        <v>104</v>
      </c>
      <c r="K4" s="37" t="s">
        <v>54</v>
      </c>
      <c r="L4" s="73" t="s">
        <v>316</v>
      </c>
      <c r="M4" s="46"/>
      <c r="O4" s="38" t="s">
        <v>506</v>
      </c>
      <c r="P4" s="508" t="s">
        <v>559</v>
      </c>
      <c r="S4" s="298" t="s">
        <v>587</v>
      </c>
      <c r="T4" s="491" t="s">
        <v>453</v>
      </c>
      <c r="V4" s="38" t="s">
        <v>547</v>
      </c>
      <c r="W4" s="38" t="b">
        <v>0</v>
      </c>
    </row>
    <row r="5" spans="1:23" ht="101.25">
      <c r="A5" s="351" t="s">
        <v>211</v>
      </c>
      <c r="C5" s="38">
        <v>2020</v>
      </c>
      <c r="E5" s="39" t="s">
        <v>37</v>
      </c>
      <c r="F5" s="39" t="s">
        <v>60</v>
      </c>
      <c r="K5" s="37" t="s">
        <v>55</v>
      </c>
      <c r="L5" s="73"/>
      <c r="M5" s="46"/>
      <c r="O5" s="38" t="s">
        <v>501</v>
      </c>
      <c r="S5" s="298" t="s">
        <v>588</v>
      </c>
      <c r="T5" s="491" t="s">
        <v>469</v>
      </c>
      <c r="V5" s="38" t="s">
        <v>548</v>
      </c>
      <c r="W5" s="38" t="b">
        <v>0</v>
      </c>
    </row>
    <row r="6" spans="1:23" ht="45">
      <c r="A6" s="351" t="s">
        <v>198</v>
      </c>
      <c r="E6" s="39" t="s">
        <v>38</v>
      </c>
      <c r="F6" s="41"/>
      <c r="K6" s="76"/>
      <c r="L6" s="76"/>
      <c r="O6" s="38" t="s">
        <v>507</v>
      </c>
      <c r="S6" s="298" t="s">
        <v>589</v>
      </c>
      <c r="T6" s="491" t="s">
        <v>554</v>
      </c>
      <c r="V6" s="38" t="s">
        <v>549</v>
      </c>
      <c r="W6" s="38" t="b">
        <v>0</v>
      </c>
    </row>
    <row r="7" spans="1:23" ht="22.5">
      <c r="A7" s="351" t="s">
        <v>271</v>
      </c>
      <c r="E7" s="39" t="s">
        <v>39</v>
      </c>
      <c r="F7" s="41"/>
      <c r="K7" s="83"/>
      <c r="L7" s="76"/>
      <c r="O7" s="38" t="s">
        <v>502</v>
      </c>
    </row>
    <row r="8" spans="1:23">
      <c r="A8" s="351" t="s">
        <v>272</v>
      </c>
      <c r="E8" s="39" t="s">
        <v>40</v>
      </c>
      <c r="F8" s="41"/>
      <c r="K8" s="84" t="s">
        <v>124</v>
      </c>
      <c r="O8" s="38" t="s">
        <v>508</v>
      </c>
    </row>
    <row r="9" spans="1:23" ht="22.5">
      <c r="A9" s="351" t="s">
        <v>170</v>
      </c>
      <c r="E9" s="39" t="s">
        <v>41</v>
      </c>
      <c r="F9" s="41"/>
      <c r="K9" s="82"/>
      <c r="O9" s="38" t="s">
        <v>509</v>
      </c>
    </row>
    <row r="10" spans="1:23" ht="12.75">
      <c r="A10" s="351" t="s">
        <v>273</v>
      </c>
      <c r="E10" s="39" t="s">
        <v>42</v>
      </c>
      <c r="F10" s="41"/>
      <c r="K10" s="83"/>
      <c r="O10" s="38" t="s">
        <v>503</v>
      </c>
    </row>
    <row r="11" spans="1:23" ht="22.5">
      <c r="A11" s="351" t="s">
        <v>274</v>
      </c>
      <c r="E11" s="39" t="s">
        <v>43</v>
      </c>
      <c r="F11" s="41"/>
      <c r="K11" s="85"/>
      <c r="O11" s="38" t="s">
        <v>504</v>
      </c>
    </row>
    <row r="12" spans="1:23" ht="33.75">
      <c r="A12" s="351" t="s">
        <v>275</v>
      </c>
      <c r="E12" s="39" t="s">
        <v>44</v>
      </c>
      <c r="F12" s="41"/>
      <c r="O12" s="38" t="s">
        <v>510</v>
      </c>
      <c r="P12" s="161"/>
    </row>
    <row r="13" spans="1:23">
      <c r="A13" s="351" t="s">
        <v>276</v>
      </c>
      <c r="E13" s="39" t="s">
        <v>45</v>
      </c>
      <c r="F13" s="41"/>
      <c r="O13" s="38" t="s">
        <v>505</v>
      </c>
    </row>
    <row r="14" spans="1:23">
      <c r="A14" s="351" t="s">
        <v>277</v>
      </c>
    </row>
    <row r="15" spans="1:23">
      <c r="A15" s="351" t="s">
        <v>207</v>
      </c>
    </row>
    <row r="16" spans="1:23">
      <c r="A16" s="351" t="s">
        <v>199</v>
      </c>
      <c r="C16" s="161"/>
      <c r="D16" s="154"/>
      <c r="E16" s="154"/>
      <c r="G16" s="229" t="s">
        <v>160</v>
      </c>
    </row>
    <row r="17" spans="1:7">
      <c r="A17" s="351" t="s">
        <v>278</v>
      </c>
      <c r="C17" s="155" t="s">
        <v>128</v>
      </c>
      <c r="D17" s="156" t="str">
        <f>IF(f_year = "","", "01.01."&amp;f_year)</f>
        <v>01.01.2018</v>
      </c>
      <c r="E17" s="156" t="str">
        <f>IF(f_year = "","", "31.12."&amp; f_year)</f>
        <v>31.12.2018</v>
      </c>
      <c r="G17" s="230" t="s">
        <v>897</v>
      </c>
    </row>
    <row r="18" spans="1:7">
      <c r="A18" s="351" t="s">
        <v>279</v>
      </c>
      <c r="C18" s="157"/>
      <c r="D18" s="158"/>
      <c r="E18" s="158"/>
      <c r="G18" s="161"/>
    </row>
    <row r="19" spans="1:7" ht="22.5">
      <c r="A19" s="351" t="s">
        <v>280</v>
      </c>
      <c r="C19" s="161"/>
      <c r="D19" s="154"/>
      <c r="E19" s="154"/>
      <c r="G19" s="229" t="s">
        <v>163</v>
      </c>
    </row>
    <row r="20" spans="1:7" ht="22.5">
      <c r="A20" s="351" t="s">
        <v>171</v>
      </c>
      <c r="C20" s="159" t="s">
        <v>129</v>
      </c>
      <c r="D20" s="160"/>
      <c r="E20" s="160"/>
      <c r="G20" s="84" t="b">
        <v>1</v>
      </c>
    </row>
    <row r="21" spans="1:7">
      <c r="A21" s="351" t="s">
        <v>172</v>
      </c>
    </row>
    <row r="22" spans="1:7">
      <c r="A22" s="351" t="s">
        <v>173</v>
      </c>
    </row>
    <row r="23" spans="1:7">
      <c r="A23" s="351" t="s">
        <v>281</v>
      </c>
    </row>
    <row r="24" spans="1:7">
      <c r="A24" s="351" t="s">
        <v>282</v>
      </c>
    </row>
    <row r="25" spans="1:7">
      <c r="A25" s="351" t="s">
        <v>174</v>
      </c>
    </row>
    <row r="26" spans="1:7">
      <c r="A26" s="351" t="s">
        <v>283</v>
      </c>
    </row>
    <row r="27" spans="1:7">
      <c r="A27" s="351" t="s">
        <v>175</v>
      </c>
    </row>
    <row r="28" spans="1:7">
      <c r="A28" s="351" t="s">
        <v>208</v>
      </c>
    </row>
    <row r="29" spans="1:7">
      <c r="A29" s="351" t="s">
        <v>200</v>
      </c>
    </row>
    <row r="30" spans="1:7">
      <c r="A30" s="351" t="s">
        <v>284</v>
      </c>
    </row>
    <row r="31" spans="1:7">
      <c r="A31" s="351" t="s">
        <v>285</v>
      </c>
    </row>
    <row r="32" spans="1:7">
      <c r="A32" s="351" t="s">
        <v>176</v>
      </c>
    </row>
    <row r="33" spans="1:1">
      <c r="A33" s="351" t="s">
        <v>286</v>
      </c>
    </row>
    <row r="34" spans="1:1">
      <c r="A34" s="351" t="s">
        <v>287</v>
      </c>
    </row>
    <row r="35" spans="1:1">
      <c r="A35" s="351" t="s">
        <v>288</v>
      </c>
    </row>
    <row r="36" spans="1:1">
      <c r="A36" s="351" t="s">
        <v>289</v>
      </c>
    </row>
    <row r="37" spans="1:1">
      <c r="A37" s="351" t="s">
        <v>290</v>
      </c>
    </row>
    <row r="38" spans="1:1">
      <c r="A38" s="351" t="s">
        <v>201</v>
      </c>
    </row>
    <row r="39" spans="1:1">
      <c r="A39" s="351" t="s">
        <v>291</v>
      </c>
    </row>
    <row r="40" spans="1:1">
      <c r="A40" s="351" t="s">
        <v>177</v>
      </c>
    </row>
    <row r="41" spans="1:1">
      <c r="A41" s="351" t="s">
        <v>178</v>
      </c>
    </row>
    <row r="42" spans="1:1">
      <c r="A42" s="351" t="s">
        <v>179</v>
      </c>
    </row>
    <row r="43" spans="1:1">
      <c r="A43" s="351" t="s">
        <v>292</v>
      </c>
    </row>
    <row r="44" spans="1:1">
      <c r="A44" s="351" t="s">
        <v>293</v>
      </c>
    </row>
    <row r="45" spans="1:1">
      <c r="A45" s="351" t="s">
        <v>202</v>
      </c>
    </row>
    <row r="46" spans="1:1">
      <c r="A46" s="351" t="s">
        <v>294</v>
      </c>
    </row>
    <row r="47" spans="1:1">
      <c r="A47" s="351" t="s">
        <v>295</v>
      </c>
    </row>
    <row r="48" spans="1:1">
      <c r="A48" s="351" t="s">
        <v>296</v>
      </c>
    </row>
    <row r="49" spans="1:1">
      <c r="A49" s="351" t="s">
        <v>297</v>
      </c>
    </row>
    <row r="50" spans="1:1">
      <c r="A50" s="351" t="s">
        <v>180</v>
      </c>
    </row>
    <row r="51" spans="1:1">
      <c r="A51" s="351" t="s">
        <v>181</v>
      </c>
    </row>
    <row r="52" spans="1:1">
      <c r="A52" s="351" t="s">
        <v>209</v>
      </c>
    </row>
    <row r="53" spans="1:1">
      <c r="A53" s="351" t="s">
        <v>298</v>
      </c>
    </row>
    <row r="54" spans="1:1">
      <c r="A54" s="351" t="s">
        <v>212</v>
      </c>
    </row>
    <row r="55" spans="1:1">
      <c r="A55" s="351" t="s">
        <v>182</v>
      </c>
    </row>
    <row r="56" spans="1:1">
      <c r="A56" s="351" t="s">
        <v>299</v>
      </c>
    </row>
    <row r="57" spans="1:1">
      <c r="A57" s="351" t="s">
        <v>183</v>
      </c>
    </row>
    <row r="58" spans="1:1">
      <c r="A58" s="351" t="s">
        <v>300</v>
      </c>
    </row>
    <row r="59" spans="1:1">
      <c r="A59" s="351" t="s">
        <v>301</v>
      </c>
    </row>
    <row r="60" spans="1:1">
      <c r="A60" s="351" t="s">
        <v>302</v>
      </c>
    </row>
    <row r="61" spans="1:1">
      <c r="A61" s="351" t="s">
        <v>303</v>
      </c>
    </row>
    <row r="62" spans="1:1">
      <c r="A62" s="351" t="s">
        <v>203</v>
      </c>
    </row>
    <row r="63" spans="1:1">
      <c r="A63" s="351" t="s">
        <v>304</v>
      </c>
    </row>
    <row r="64" spans="1:1">
      <c r="A64" s="351" t="s">
        <v>305</v>
      </c>
    </row>
    <row r="65" spans="1:1">
      <c r="A65" s="351" t="s">
        <v>213</v>
      </c>
    </row>
    <row r="66" spans="1:1">
      <c r="A66" s="351" t="s">
        <v>204</v>
      </c>
    </row>
    <row r="67" spans="1:1">
      <c r="A67" s="351" t="s">
        <v>184</v>
      </c>
    </row>
    <row r="68" spans="1:1">
      <c r="A68" s="351" t="s">
        <v>306</v>
      </c>
    </row>
    <row r="69" spans="1:1">
      <c r="A69" s="351" t="s">
        <v>307</v>
      </c>
    </row>
    <row r="70" spans="1:1">
      <c r="A70" s="351" t="s">
        <v>308</v>
      </c>
    </row>
    <row r="71" spans="1:1">
      <c r="A71" s="351" t="s">
        <v>309</v>
      </c>
    </row>
    <row r="72" spans="1:1">
      <c r="A72" s="351" t="s">
        <v>185</v>
      </c>
    </row>
    <row r="73" spans="1:1">
      <c r="A73" s="351" t="s">
        <v>310</v>
      </c>
    </row>
    <row r="74" spans="1:1">
      <c r="A74" s="351" t="s">
        <v>186</v>
      </c>
    </row>
    <row r="75" spans="1:1">
      <c r="A75" s="351" t="s">
        <v>187</v>
      </c>
    </row>
    <row r="76" spans="1:1">
      <c r="A76" s="351" t="s">
        <v>188</v>
      </c>
    </row>
    <row r="77" spans="1:1">
      <c r="A77" s="351" t="s">
        <v>189</v>
      </c>
    </row>
    <row r="78" spans="1:1">
      <c r="A78" s="351" t="s">
        <v>205</v>
      </c>
    </row>
    <row r="79" spans="1:1">
      <c r="A79" s="351" t="s">
        <v>210</v>
      </c>
    </row>
    <row r="80" spans="1:1">
      <c r="A80" s="351" t="s">
        <v>190</v>
      </c>
    </row>
    <row r="81" spans="1:1">
      <c r="A81" s="351" t="s">
        <v>191</v>
      </c>
    </row>
    <row r="82" spans="1:1">
      <c r="A82" s="351" t="s">
        <v>214</v>
      </c>
    </row>
    <row r="83" spans="1:1">
      <c r="A83" s="351" t="s">
        <v>311</v>
      </c>
    </row>
    <row r="84" spans="1:1">
      <c r="A84" s="351" t="s">
        <v>206</v>
      </c>
    </row>
    <row r="85" spans="1:1">
      <c r="A85" s="351" t="s">
        <v>312</v>
      </c>
    </row>
    <row r="86" spans="1:1">
      <c r="A86" s="351" t="s">
        <v>313</v>
      </c>
    </row>
    <row r="87" spans="1:1">
      <c r="A87" s="351" t="s">
        <v>314</v>
      </c>
    </row>
  </sheetData>
  <sheetProtection formatColumns="0" formatRows="0"/>
  <mergeCells count="2">
    <mergeCell ref="S1:T1"/>
    <mergeCell ref="V1:W1"/>
  </mergeCells>
  <phoneticPr fontId="9"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modfrmSelectData">
    <tabColor indexed="47"/>
  </sheetPr>
  <dimension ref="A1"/>
  <sheetViews>
    <sheetView showGridLines="0" workbookViewId="0"/>
  </sheetViews>
  <sheetFormatPr defaultRowHeight="11.25"/>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List06">
    <tabColor indexed="47"/>
  </sheetPr>
  <dimension ref="A1:U1"/>
  <sheetViews>
    <sheetView showGridLines="0" zoomScaleNormal="100" workbookViewId="0"/>
  </sheetViews>
  <sheetFormatPr defaultRowHeight="15"/>
  <cols>
    <col min="1" max="1" width="9.140625" style="436"/>
    <col min="2" max="2" width="9.140625" style="437"/>
    <col min="3" max="3" width="9.140625" style="438"/>
    <col min="4" max="20" width="9.140625" style="437"/>
    <col min="21" max="21" width="9.140625" style="439"/>
    <col min="22" max="16384" width="9.140625" style="437"/>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sheetPr codeName="modList01">
    <tabColor indexed="47"/>
  </sheetPr>
  <dimension ref="A48:AC70"/>
  <sheetViews>
    <sheetView showGridLines="0" zoomScaleNormal="100" workbookViewId="0"/>
  </sheetViews>
  <sheetFormatPr defaultRowHeight="10.5" customHeight="1"/>
  <cols>
    <col min="1" max="1" width="9.140625" style="15"/>
    <col min="2" max="2" width="9.140625" style="191"/>
    <col min="3" max="3" width="9.140625" style="87"/>
    <col min="4" max="8" width="9.140625" style="33"/>
    <col min="9" max="15" width="9.140625" style="191"/>
    <col min="16" max="16" width="9.140625" style="449"/>
    <col min="17" max="18" width="9.140625" style="191"/>
    <col min="19" max="19" width="9.140625" style="449"/>
    <col min="20" max="24" width="9.140625" style="191"/>
    <col min="25" max="29" width="9.140625" style="47"/>
    <col min="30" max="16384" width="9.140625" style="33"/>
  </cols>
  <sheetData>
    <row r="48" ht="18.95" customHeight="1"/>
    <row r="70" ht="21.95" customHeight="1"/>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sheetPr codeName="modList08">
    <tabColor indexed="47"/>
  </sheetPr>
  <dimension ref="A1:B1"/>
  <sheetViews>
    <sheetView showGridLines="0" zoomScaleNormal="100" workbookViewId="0"/>
  </sheetViews>
  <sheetFormatPr defaultColWidth="10.5703125" defaultRowHeight="11.2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sheetPr codeName="TSH_et_union_hor">
    <tabColor indexed="47"/>
  </sheetPr>
  <dimension ref="A3:CE92"/>
  <sheetViews>
    <sheetView showGridLines="0" zoomScale="85" zoomScaleNormal="85" workbookViewId="0"/>
  </sheetViews>
  <sheetFormatPr defaultRowHeight="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c r="D5" s="239"/>
      <c r="E5" s="241"/>
    </row>
    <row r="7" spans="1:83">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c r="C9" s="124"/>
      <c r="D9" s="239"/>
      <c r="E9" s="240"/>
      <c r="U9" s="256"/>
    </row>
    <row r="13" spans="1:83">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c r="D14" s="316"/>
      <c r="E14" s="316"/>
      <c r="F14" s="316"/>
      <c r="G14" s="316"/>
      <c r="H14" s="316"/>
      <c r="I14" s="316"/>
      <c r="J14" s="316"/>
      <c r="K14" s="316"/>
      <c r="L14" s="316"/>
    </row>
    <row r="15" spans="1:83" s="81" customFormat="1" ht="15" customHeight="1">
      <c r="A15" s="51"/>
      <c r="B15" s="191" t="s">
        <v>146</v>
      </c>
      <c r="C15" s="613"/>
      <c r="D15" s="614">
        <v>1</v>
      </c>
      <c r="E15" s="723"/>
      <c r="F15" s="317"/>
      <c r="G15" s="266">
        <v>0</v>
      </c>
      <c r="H15" s="318"/>
      <c r="I15" s="187"/>
      <c r="J15" s="319" t="s">
        <v>242</v>
      </c>
      <c r="K15" s="213"/>
      <c r="L15" s="234"/>
      <c r="M15" s="308" t="e">
        <f ca="1">mergeValue(H15)</f>
        <v>#NAME?</v>
      </c>
      <c r="N15" s="300"/>
      <c r="O15" s="300"/>
      <c r="P15" s="308" t="str">
        <f t="array" ref="P15">IF(ISERROR(MATCH(MID(Q15,1,250),MID(note_ter,1,250),0)),"n","y")</f>
        <v>y</v>
      </c>
      <c r="Q15" s="300"/>
      <c r="R15" s="308"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c r="A16" s="51"/>
      <c r="B16" s="51"/>
      <c r="C16" s="613"/>
      <c r="D16" s="614"/>
      <c r="E16" s="723"/>
      <c r="F16" s="187"/>
      <c r="G16" s="197"/>
      <c r="H16" s="213" t="s">
        <v>50</v>
      </c>
      <c r="I16" s="197"/>
      <c r="J16" s="197"/>
      <c r="K16" s="233"/>
      <c r="L16" s="234"/>
      <c r="M16" s="300"/>
      <c r="N16" s="300"/>
      <c r="O16" s="300"/>
      <c r="P16" s="300"/>
      <c r="Q16" s="308"/>
      <c r="R16" s="300"/>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c r="Q17" s="242"/>
    </row>
    <row r="18" spans="1:83">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c r="F19" s="316"/>
      <c r="G19" s="316"/>
      <c r="H19" s="316"/>
      <c r="I19" s="316"/>
      <c r="J19" s="316"/>
      <c r="K19" s="316"/>
      <c r="L19" s="316"/>
      <c r="Q19" s="242"/>
    </row>
    <row r="20" spans="1:83" s="81" customFormat="1" ht="15" customHeight="1">
      <c r="A20" s="51"/>
      <c r="B20" s="191" t="s">
        <v>146</v>
      </c>
      <c r="C20" s="724"/>
      <c r="D20" s="86"/>
      <c r="E20" s="320"/>
      <c r="F20" s="716"/>
      <c r="G20" s="614">
        <v>0</v>
      </c>
      <c r="H20" s="722"/>
      <c r="I20" s="187"/>
      <c r="J20" s="319" t="s">
        <v>242</v>
      </c>
      <c r="K20" s="213"/>
      <c r="L20" s="234"/>
      <c r="M20" s="308" t="e">
        <f ca="1">mergeValue(H20)</f>
        <v>#NAME?</v>
      </c>
      <c r="N20" s="300"/>
      <c r="O20" s="300"/>
      <c r="P20" s="300"/>
      <c r="Q20" s="300"/>
      <c r="R20" s="308"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c r="A21" s="51"/>
      <c r="B21" s="51"/>
      <c r="C21" s="724"/>
      <c r="D21" s="86"/>
      <c r="E21" s="320"/>
      <c r="F21" s="716"/>
      <c r="G21" s="614"/>
      <c r="H21" s="722"/>
      <c r="I21" s="197"/>
      <c r="J21" s="197"/>
      <c r="K21" s="213" t="s">
        <v>49</v>
      </c>
      <c r="L21" s="234"/>
      <c r="M21" s="300"/>
      <c r="N21" s="300"/>
      <c r="O21" s="300"/>
      <c r="P21" s="300"/>
      <c r="Q21" s="308"/>
      <c r="R21" s="300"/>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c r="Q22" s="242"/>
    </row>
    <row r="23" spans="1:83">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c r="Q24" s="242"/>
    </row>
    <row r="25" spans="1:83" s="81" customFormat="1" ht="15" customHeight="1">
      <c r="A25" s="51"/>
      <c r="B25" s="191" t="s">
        <v>146</v>
      </c>
      <c r="C25" s="321"/>
      <c r="D25" s="71"/>
      <c r="E25" s="127"/>
      <c r="F25" s="71"/>
      <c r="G25" s="71"/>
      <c r="H25" s="71"/>
      <c r="I25" s="196"/>
      <c r="J25" s="266">
        <v>0</v>
      </c>
      <c r="K25" s="322"/>
      <c r="L25" s="192"/>
      <c r="M25" s="308" t="e">
        <f ca="1">mergeValue(H25)</f>
        <v>#NAME?</v>
      </c>
      <c r="N25" s="300"/>
      <c r="O25" s="300"/>
      <c r="P25" s="300"/>
      <c r="Q25" s="300"/>
      <c r="R25" s="308"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row r="27" spans="1:83">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c r="A29" s="71"/>
      <c r="B29" s="71"/>
      <c r="C29" s="86"/>
      <c r="D29" s="648" t="s">
        <v>26</v>
      </c>
      <c r="E29" s="714"/>
      <c r="F29" s="715" t="s">
        <v>19</v>
      </c>
      <c r="G29" s="716"/>
      <c r="H29" s="717">
        <v>1</v>
      </c>
      <c r="I29" s="720"/>
      <c r="J29" s="647"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c r="A30" s="71"/>
      <c r="B30" s="71"/>
      <c r="C30" s="86"/>
      <c r="D30" s="648"/>
      <c r="E30" s="714"/>
      <c r="F30" s="715"/>
      <c r="G30" s="716"/>
      <c r="H30" s="717"/>
      <c r="I30" s="721"/>
      <c r="J30" s="647"/>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c r="A31" s="71"/>
      <c r="B31" s="71"/>
      <c r="C31" s="86"/>
      <c r="D31" s="648"/>
      <c r="E31" s="714"/>
      <c r="F31" s="647"/>
      <c r="G31" s="536"/>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c r="A35" s="71"/>
      <c r="B35" s="71"/>
      <c r="C35" s="86"/>
      <c r="D35" s="71"/>
      <c r="E35" s="71"/>
      <c r="F35" s="71"/>
      <c r="G35" s="716"/>
      <c r="H35" s="717">
        <v>1</v>
      </c>
      <c r="I35" s="718"/>
      <c r="J35" s="647"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c r="A36" s="71"/>
      <c r="B36" s="71"/>
      <c r="C36" s="86"/>
      <c r="D36" s="71"/>
      <c r="E36" s="71"/>
      <c r="F36" s="71"/>
      <c r="G36" s="716"/>
      <c r="H36" s="717"/>
      <c r="I36" s="719"/>
      <c r="J36" s="647"/>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c r="K37" s="197"/>
      <c r="L37" s="197"/>
      <c r="M37" s="198"/>
    </row>
    <row r="38" spans="1:38">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c r="A43" s="32" t="s">
        <v>120</v>
      </c>
    </row>
    <row r="44" spans="1:38" customFormat="1" ht="17.100000000000001" customHeight="1"/>
    <row r="45" spans="1:38" s="164" customFormat="1" ht="14.25">
      <c r="A45" s="289" t="s">
        <v>1</v>
      </c>
      <c r="B45" s="275" t="s">
        <v>141</v>
      </c>
      <c r="C45" s="276"/>
      <c r="D45" s="277"/>
      <c r="E45" s="278"/>
      <c r="F45" s="279"/>
      <c r="G45" s="279"/>
      <c r="H45" s="279"/>
      <c r="I45" s="280"/>
      <c r="J45" s="281"/>
      <c r="K45" s="290"/>
      <c r="M45" s="282" t="str">
        <f>IF(ISERROR(INDEX(kind_of_nameforms,MATCH(E45,kind_of_forms,0),1)),"",INDEX(kind_of_nameforms,MATCH(E45,kind_of_forms,0),1))</f>
        <v/>
      </c>
      <c r="N45" s="299"/>
    </row>
    <row r="46" spans="1:38" customFormat="1" ht="17.100000000000001" customHeight="1"/>
    <row r="47" spans="1:38" s="32" customFormat="1" ht="17.100000000000001" customHeight="1">
      <c r="A47" s="32" t="s">
        <v>262</v>
      </c>
      <c r="B47" s="32" t="s">
        <v>263</v>
      </c>
      <c r="C47" s="32" t="s">
        <v>264</v>
      </c>
      <c r="D47" s="32" t="s">
        <v>265</v>
      </c>
    </row>
    <row r="48" spans="1:38" ht="17.100000000000001" customHeight="1">
      <c r="U48" s="71"/>
    </row>
    <row r="49" spans="1:21" s="125" customFormat="1">
      <c r="D49" s="350"/>
      <c r="E49" s="316"/>
      <c r="F49" s="316"/>
      <c r="G49" s="316"/>
      <c r="U49" s="254"/>
    </row>
    <row r="50" spans="1:21">
      <c r="C50" s="134"/>
      <c r="D50" s="661" t="s">
        <v>236</v>
      </c>
      <c r="E50" s="662"/>
      <c r="F50" s="662"/>
      <c r="G50" s="663"/>
    </row>
    <row r="51" spans="1:21" s="33" customFormat="1" ht="11.25" customHeight="1">
      <c r="A51" s="47"/>
      <c r="C51" s="52"/>
      <c r="D51" s="664" t="s">
        <v>225</v>
      </c>
      <c r="E51" s="664"/>
      <c r="F51" s="664"/>
      <c r="G51" s="665" t="s">
        <v>226</v>
      </c>
      <c r="H51" s="191"/>
      <c r="R51" s="247"/>
    </row>
    <row r="52" spans="1:21" s="33" customFormat="1" ht="11.25" customHeight="1">
      <c r="A52" s="47" t="s">
        <v>465</v>
      </c>
      <c r="C52" s="52"/>
      <c r="D52" s="327" t="s">
        <v>25</v>
      </c>
      <c r="E52" s="328"/>
      <c r="F52" s="329" t="s">
        <v>215</v>
      </c>
      <c r="G52" s="666"/>
      <c r="H52" s="191"/>
      <c r="R52" s="247"/>
    </row>
    <row r="53" spans="1:21" s="33" customFormat="1" ht="12" customHeight="1">
      <c r="A53" s="47"/>
      <c r="C53" s="52"/>
      <c r="D53" s="346" t="s">
        <v>26</v>
      </c>
      <c r="E53" s="330">
        <v>2</v>
      </c>
      <c r="F53" s="331">
        <v>3</v>
      </c>
      <c r="G53" s="332">
        <v>4</v>
      </c>
      <c r="H53" s="191"/>
      <c r="R53" s="247"/>
    </row>
    <row r="54" spans="1:21" s="33" customFormat="1">
      <c r="A54" s="47"/>
      <c r="C54" s="52"/>
      <c r="D54" s="10">
        <v>1</v>
      </c>
      <c r="E54" s="334" t="s">
        <v>245</v>
      </c>
      <c r="F54" s="353" t="str">
        <f>IF(form_up_date="","",form_up_date)</f>
        <v>11.04.2019</v>
      </c>
      <c r="G54" s="355" t="s">
        <v>246</v>
      </c>
      <c r="H54" s="191"/>
      <c r="R54" s="247"/>
    </row>
    <row r="55" spans="1:21" s="33" customFormat="1" ht="45">
      <c r="A55" s="47"/>
      <c r="C55" s="52"/>
      <c r="D55" s="10" t="s">
        <v>257</v>
      </c>
      <c r="E55" s="334" t="s">
        <v>247</v>
      </c>
      <c r="F55" s="353"/>
      <c r="G55" s="335" t="s">
        <v>318</v>
      </c>
      <c r="H55" s="191"/>
      <c r="R55" s="247"/>
    </row>
    <row r="56" spans="1:21" s="33" customFormat="1">
      <c r="A56" s="47"/>
      <c r="C56" s="52"/>
      <c r="D56" s="10" t="s">
        <v>258</v>
      </c>
      <c r="E56" s="334" t="s">
        <v>248</v>
      </c>
      <c r="F56" s="353"/>
      <c r="G56" s="355" t="s">
        <v>249</v>
      </c>
      <c r="H56" s="191"/>
      <c r="R56" s="247"/>
    </row>
    <row r="57" spans="1:21" s="33" customFormat="1">
      <c r="A57" s="47"/>
      <c r="C57" s="52"/>
      <c r="D57" s="10" t="s">
        <v>259</v>
      </c>
      <c r="E57" s="334" t="s">
        <v>250</v>
      </c>
      <c r="F57" s="354" t="s">
        <v>251</v>
      </c>
      <c r="G57" s="335"/>
      <c r="H57" s="191"/>
      <c r="R57" s="247"/>
    </row>
    <row r="58" spans="1:21" s="33" customFormat="1">
      <c r="A58" s="47"/>
      <c r="C58" s="52"/>
      <c r="D58" s="333" t="str">
        <f>D57&amp;".1"</f>
        <v>4.1.1</v>
      </c>
      <c r="E58" s="336" t="s">
        <v>3</v>
      </c>
      <c r="F58" s="353" t="str">
        <f>IF(region_name="","",region_name)</f>
        <v>Орловская область</v>
      </c>
      <c r="G58" s="355" t="s">
        <v>252</v>
      </c>
      <c r="H58" s="191"/>
      <c r="R58" s="247"/>
    </row>
    <row r="59" spans="1:21" s="33" customFormat="1" ht="22.5">
      <c r="A59" s="47"/>
      <c r="C59" s="52"/>
      <c r="D59" s="10" t="s">
        <v>260</v>
      </c>
      <c r="E59" s="337" t="s">
        <v>253</v>
      </c>
      <c r="F59" s="353"/>
      <c r="G59" s="356" t="s">
        <v>254</v>
      </c>
      <c r="H59" s="191"/>
      <c r="R59" s="247"/>
    </row>
    <row r="60" spans="1:21" s="33" customFormat="1" ht="56.25">
      <c r="A60" s="47"/>
      <c r="C60" s="52"/>
      <c r="D60" s="10" t="s">
        <v>261</v>
      </c>
      <c r="E60" s="338" t="s">
        <v>255</v>
      </c>
      <c r="F60" s="353"/>
      <c r="G60" s="345" t="s">
        <v>317</v>
      </c>
      <c r="H60" s="191"/>
      <c r="R60" s="247"/>
    </row>
    <row r="66" spans="1:83" ht="11.25">
      <c r="A66" s="456" t="s">
        <v>454</v>
      </c>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7"/>
      <c r="Z66" s="457"/>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458"/>
      <c r="AZ66" s="458"/>
      <c r="BA66" s="458"/>
      <c r="BB66" s="458"/>
      <c r="BC66" s="458"/>
      <c r="BD66" s="458"/>
      <c r="BE66" s="458"/>
      <c r="BF66" s="458"/>
      <c r="BG66" s="458"/>
      <c r="BH66" s="458"/>
      <c r="BI66" s="458"/>
      <c r="BJ66" s="458"/>
      <c r="BK66" s="458"/>
      <c r="BL66" s="458"/>
      <c r="BM66" s="458"/>
      <c r="BN66" s="458"/>
      <c r="BO66" s="458"/>
      <c r="BP66" s="458"/>
      <c r="BQ66" s="458"/>
      <c r="BR66" s="458"/>
      <c r="BS66" s="458"/>
      <c r="BT66" s="458"/>
      <c r="BU66" s="458"/>
      <c r="BV66" s="457"/>
      <c r="BW66" s="457"/>
      <c r="BX66" s="457"/>
      <c r="BY66" s="457"/>
      <c r="BZ66" s="457"/>
      <c r="CA66" s="457"/>
      <c r="CB66" s="457"/>
      <c r="CC66" s="457"/>
      <c r="CD66" s="457"/>
      <c r="CE66" s="457"/>
    </row>
    <row r="67" spans="1:83" ht="11.25">
      <c r="A67" s="455"/>
      <c r="B67" s="455"/>
      <c r="C67" s="455"/>
      <c r="D67" s="455"/>
      <c r="E67" s="455"/>
      <c r="F67" s="455"/>
      <c r="G67" s="455"/>
      <c r="H67" s="455"/>
      <c r="I67" s="455"/>
      <c r="J67" s="455"/>
      <c r="K67" s="455"/>
      <c r="L67" s="455"/>
      <c r="M67" s="455"/>
      <c r="N67" s="455"/>
      <c r="O67" s="455"/>
      <c r="P67" s="455"/>
      <c r="Q67" s="460"/>
      <c r="R67" s="460"/>
      <c r="S67" s="460"/>
      <c r="T67" s="460"/>
      <c r="U67" s="460"/>
      <c r="V67" s="460"/>
      <c r="W67" s="460"/>
      <c r="X67" s="460"/>
      <c r="Y67" s="460"/>
      <c r="Z67" s="460"/>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60"/>
      <c r="BW67" s="460"/>
      <c r="BX67" s="460"/>
      <c r="BY67" s="460"/>
      <c r="BZ67" s="460"/>
      <c r="CA67" s="460"/>
      <c r="CB67" s="460"/>
      <c r="CC67" s="460"/>
      <c r="CD67" s="460"/>
      <c r="CE67" s="460"/>
    </row>
    <row r="68" spans="1:83">
      <c r="A68" s="512"/>
      <c r="B68" s="455"/>
      <c r="C68" s="455"/>
      <c r="D68" s="670" t="s">
        <v>26</v>
      </c>
      <c r="E68" s="683"/>
      <c r="F68" s="684"/>
      <c r="G68" s="684"/>
      <c r="H68" s="684"/>
      <c r="I68" s="684"/>
      <c r="J68" s="684"/>
      <c r="K68" s="684"/>
      <c r="L68" s="684"/>
      <c r="M68" s="684"/>
      <c r="N68" s="684"/>
      <c r="O68" s="684"/>
      <c r="P68" s="684"/>
      <c r="Q68" s="684"/>
      <c r="R68" s="684"/>
      <c r="S68" s="543"/>
      <c r="T68" s="465"/>
      <c r="U68" s="465"/>
      <c r="V68" s="465"/>
      <c r="W68" s="464"/>
      <c r="X68" s="464"/>
      <c r="Y68" s="464"/>
      <c r="Z68" s="464"/>
      <c r="AA68" s="459"/>
      <c r="AB68" s="460"/>
      <c r="AC68" s="677"/>
      <c r="AD68" s="461"/>
      <c r="AE68" s="462" t="s">
        <v>141</v>
      </c>
      <c r="AF68" s="462"/>
      <c r="AG68" s="463" t="s">
        <v>455</v>
      </c>
      <c r="AH68" s="466">
        <v>3</v>
      </c>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5"/>
      <c r="BR68" s="465"/>
      <c r="BS68" s="465"/>
      <c r="BT68" s="465"/>
      <c r="BU68" s="465"/>
      <c r="BV68" s="464"/>
      <c r="BW68" s="464"/>
      <c r="BX68" s="464"/>
      <c r="BY68" s="464"/>
      <c r="BZ68" s="464"/>
      <c r="CA68" s="464"/>
      <c r="CB68" s="464"/>
      <c r="CC68" s="464"/>
      <c r="CD68" s="464"/>
      <c r="CE68" s="464"/>
    </row>
    <row r="69" spans="1:83" ht="33.75">
      <c r="A69" s="428"/>
      <c r="B69" s="468"/>
      <c r="C69" s="51"/>
      <c r="D69" s="670"/>
      <c r="E69" s="678" t="s">
        <v>460</v>
      </c>
      <c r="F69" s="678"/>
      <c r="G69" s="678"/>
      <c r="H69" s="678"/>
      <c r="I69" s="678"/>
      <c r="J69" s="678"/>
      <c r="K69" s="678"/>
      <c r="L69" s="678"/>
      <c r="M69" s="678"/>
      <c r="N69" s="678"/>
      <c r="O69" s="678"/>
      <c r="P69" s="678"/>
      <c r="Q69" s="8">
        <f>SUMIF(T70:T71,"i",Q70:Q71)</f>
        <v>0</v>
      </c>
      <c r="R69" s="513"/>
      <c r="S69" s="544" t="s">
        <v>461</v>
      </c>
      <c r="T69" s="260" t="s">
        <v>363</v>
      </c>
      <c r="U69" s="679">
        <v>1</v>
      </c>
      <c r="V69" s="679" t="e">
        <f>INDEX(List01_flag_index_1,1,MATCH(A68,List01_NumberColumns,0))</f>
        <v>#N/A</v>
      </c>
      <c r="W69" s="468"/>
      <c r="X69" s="468"/>
      <c r="Y69" s="468"/>
      <c r="Z69" s="468"/>
      <c r="AA69" s="473"/>
      <c r="AB69" s="468"/>
      <c r="AC69" s="677"/>
      <c r="AD69" s="461"/>
      <c r="AE69" s="468"/>
      <c r="AF69" s="468"/>
      <c r="AG69" s="473"/>
      <c r="AH69" s="473"/>
      <c r="AI69" s="473"/>
      <c r="AJ69" s="473"/>
      <c r="AK69" s="473"/>
      <c r="AL69" s="473"/>
      <c r="AM69" s="473"/>
      <c r="AN69" s="473"/>
      <c r="AO69" s="473"/>
      <c r="AP69" s="473"/>
      <c r="AQ69" s="473"/>
      <c r="AR69" s="473"/>
      <c r="AS69" s="473"/>
      <c r="AT69" s="473"/>
      <c r="AU69" s="473"/>
      <c r="AV69" s="473"/>
      <c r="AW69" s="473"/>
      <c r="AX69" s="473"/>
      <c r="AY69" s="473"/>
      <c r="AZ69" s="473"/>
      <c r="BA69" s="473"/>
      <c r="BB69" s="473"/>
      <c r="BC69" s="473"/>
      <c r="BD69" s="473"/>
      <c r="BE69" s="473"/>
      <c r="BF69" s="473"/>
      <c r="BG69" s="473"/>
      <c r="BH69" s="473"/>
      <c r="BI69" s="473"/>
      <c r="BJ69" s="473"/>
      <c r="BK69" s="473"/>
      <c r="BL69" s="473"/>
      <c r="BM69" s="473"/>
      <c r="BN69" s="473"/>
      <c r="BO69" s="473"/>
      <c r="BP69" s="473"/>
      <c r="BQ69" s="473"/>
      <c r="BR69" s="473"/>
      <c r="BS69" s="473"/>
      <c r="BT69" s="473"/>
      <c r="BU69" s="473"/>
      <c r="BV69" s="468"/>
      <c r="BW69" s="468"/>
      <c r="BX69" s="468"/>
      <c r="BY69" s="468"/>
      <c r="BZ69" s="468"/>
      <c r="CA69" s="468"/>
      <c r="CB69" s="468"/>
      <c r="CC69" s="468"/>
      <c r="CD69" s="468"/>
      <c r="CE69" s="468"/>
    </row>
    <row r="70" spans="1:83" ht="11.25" hidden="1" customHeight="1">
      <c r="A70" s="514"/>
      <c r="B70" s="473"/>
      <c r="C70" s="473"/>
      <c r="D70" s="670"/>
      <c r="E70" s="515"/>
      <c r="F70" s="515">
        <v>0</v>
      </c>
      <c r="G70" s="515"/>
      <c r="H70" s="515"/>
      <c r="I70" s="515"/>
      <c r="J70" s="515"/>
      <c r="K70" s="515"/>
      <c r="L70" s="515"/>
      <c r="M70" s="515"/>
      <c r="N70" s="515"/>
      <c r="O70" s="515"/>
      <c r="P70" s="515"/>
      <c r="Q70" s="515"/>
      <c r="R70" s="515"/>
      <c r="S70" s="545"/>
      <c r="T70" s="473"/>
      <c r="U70" s="679"/>
      <c r="V70" s="679"/>
      <c r="W70" s="473"/>
      <c r="X70" s="473"/>
      <c r="Y70" s="473"/>
      <c r="Z70" s="473"/>
      <c r="AA70" s="473"/>
      <c r="AB70" s="468"/>
      <c r="AC70" s="677"/>
      <c r="AD70" s="461"/>
      <c r="AE70" s="468"/>
      <c r="AF70" s="468"/>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73"/>
      <c r="BJ70" s="473"/>
      <c r="BK70" s="473"/>
      <c r="BL70" s="473"/>
      <c r="BM70" s="473"/>
      <c r="BN70" s="473"/>
      <c r="BO70" s="473"/>
      <c r="BP70" s="473"/>
      <c r="BQ70" s="473"/>
      <c r="BR70" s="473"/>
      <c r="BS70" s="473"/>
      <c r="BT70" s="473"/>
      <c r="BU70" s="473"/>
      <c r="BV70" s="473"/>
      <c r="BW70" s="473"/>
      <c r="BX70" s="473"/>
      <c r="BY70" s="473"/>
      <c r="BZ70" s="473"/>
      <c r="CA70" s="473"/>
      <c r="CB70" s="473"/>
      <c r="CC70" s="473"/>
      <c r="CD70" s="473"/>
      <c r="CE70" s="473"/>
    </row>
    <row r="71" spans="1:83" ht="11.25">
      <c r="A71" s="428"/>
      <c r="B71" s="468"/>
      <c r="C71" s="51"/>
      <c r="D71" s="670"/>
      <c r="E71" s="516"/>
      <c r="F71" s="517"/>
      <c r="G71" s="517"/>
      <c r="H71" s="518"/>
      <c r="I71" s="518"/>
      <c r="J71" s="518"/>
      <c r="K71" s="518"/>
      <c r="L71" s="518"/>
      <c r="M71" s="518"/>
      <c r="N71" s="518"/>
      <c r="O71" s="518"/>
      <c r="P71" s="518"/>
      <c r="Q71" s="518"/>
      <c r="R71" s="519"/>
      <c r="S71" s="546"/>
      <c r="T71" s="473"/>
      <c r="U71" s="679"/>
      <c r="V71" s="679"/>
      <c r="W71" s="468"/>
      <c r="X71" s="468"/>
      <c r="Y71" s="468"/>
      <c r="Z71" s="468"/>
      <c r="AA71" s="473"/>
      <c r="AB71" s="468"/>
      <c r="AC71" s="677"/>
      <c r="AD71" s="461"/>
      <c r="AE71" s="468"/>
      <c r="AF71" s="468"/>
      <c r="AG71" s="473"/>
      <c r="AH71" s="473"/>
      <c r="AI71" s="473"/>
      <c r="AJ71" s="473"/>
      <c r="AK71" s="473"/>
      <c r="AL71" s="473"/>
      <c r="AM71" s="473"/>
      <c r="AN71" s="473"/>
      <c r="AO71" s="473"/>
      <c r="AP71" s="473"/>
      <c r="AQ71" s="473"/>
      <c r="AR71" s="473"/>
      <c r="AS71" s="473"/>
      <c r="AT71" s="473"/>
      <c r="AU71" s="473"/>
      <c r="AV71" s="473"/>
      <c r="AW71" s="473"/>
      <c r="AX71" s="473"/>
      <c r="AY71" s="473"/>
      <c r="AZ71" s="473"/>
      <c r="BA71" s="473"/>
      <c r="BB71" s="473"/>
      <c r="BC71" s="473"/>
      <c r="BD71" s="473"/>
      <c r="BE71" s="473"/>
      <c r="BF71" s="473"/>
      <c r="BG71" s="473"/>
      <c r="BH71" s="473"/>
      <c r="BI71" s="473"/>
      <c r="BJ71" s="473"/>
      <c r="BK71" s="473"/>
      <c r="BL71" s="473"/>
      <c r="BM71" s="473"/>
      <c r="BN71" s="473"/>
      <c r="BO71" s="473"/>
      <c r="BP71" s="473"/>
      <c r="BQ71" s="473"/>
      <c r="BR71" s="473"/>
      <c r="BS71" s="473"/>
      <c r="BT71" s="473"/>
      <c r="BU71" s="473"/>
      <c r="BV71" s="468"/>
      <c r="BW71" s="468"/>
      <c r="BX71" s="468"/>
      <c r="BY71" s="468"/>
      <c r="BZ71" s="468"/>
      <c r="CA71" s="468"/>
      <c r="CB71" s="468"/>
      <c r="CC71" s="468"/>
      <c r="CD71" s="468"/>
      <c r="CE71" s="468"/>
    </row>
    <row r="72" spans="1:83" ht="33.75">
      <c r="A72" s="428"/>
      <c r="B72" s="468"/>
      <c r="C72" s="51"/>
      <c r="D72" s="670"/>
      <c r="E72" s="678" t="s">
        <v>459</v>
      </c>
      <c r="F72" s="678"/>
      <c r="G72" s="678"/>
      <c r="H72" s="678"/>
      <c r="I72" s="678"/>
      <c r="J72" s="678"/>
      <c r="K72" s="678"/>
      <c r="L72" s="678"/>
      <c r="M72" s="678"/>
      <c r="N72" s="678"/>
      <c r="O72" s="678"/>
      <c r="P72" s="678"/>
      <c r="Q72" s="8">
        <f>SUMIF(T73:T74,"i",Q73:Q74)</f>
        <v>0</v>
      </c>
      <c r="R72" s="513"/>
      <c r="S72" s="544" t="s">
        <v>461</v>
      </c>
      <c r="T72" s="260" t="s">
        <v>363</v>
      </c>
      <c r="U72" s="679">
        <v>2</v>
      </c>
      <c r="V72" s="679" t="e">
        <f>INDEX(List01_flag_index_2,1,MATCH(A68,List01_NumberColumns,0))</f>
        <v>#N/A</v>
      </c>
      <c r="W72" s="468"/>
      <c r="X72" s="468"/>
      <c r="Y72" s="468"/>
      <c r="Z72" s="468"/>
      <c r="AA72" s="473"/>
      <c r="AB72" s="468"/>
      <c r="AC72" s="677"/>
      <c r="AD72" s="461"/>
      <c r="AE72" s="468"/>
      <c r="AF72" s="468"/>
      <c r="AG72" s="473"/>
      <c r="AH72" s="473"/>
      <c r="AI72" s="473"/>
      <c r="AJ72" s="473"/>
      <c r="AK72" s="473"/>
      <c r="AL72" s="473"/>
      <c r="AM72" s="473"/>
      <c r="AN72" s="473"/>
      <c r="AO72" s="473"/>
      <c r="AP72" s="473"/>
      <c r="AQ72" s="473"/>
      <c r="AR72" s="473"/>
      <c r="AS72" s="473"/>
      <c r="AT72" s="473"/>
      <c r="AU72" s="473"/>
      <c r="AV72" s="473"/>
      <c r="AW72" s="473"/>
      <c r="AX72" s="473"/>
      <c r="AY72" s="473"/>
      <c r="AZ72" s="473"/>
      <c r="BA72" s="473"/>
      <c r="BB72" s="473"/>
      <c r="BC72" s="473"/>
      <c r="BD72" s="473"/>
      <c r="BE72" s="473"/>
      <c r="BF72" s="473"/>
      <c r="BG72" s="473"/>
      <c r="BH72" s="473"/>
      <c r="BI72" s="473"/>
      <c r="BJ72" s="473"/>
      <c r="BK72" s="473"/>
      <c r="BL72" s="473"/>
      <c r="BM72" s="473"/>
      <c r="BN72" s="473"/>
      <c r="BO72" s="473"/>
      <c r="BP72" s="473"/>
      <c r="BQ72" s="473"/>
      <c r="BR72" s="473"/>
      <c r="BS72" s="473"/>
      <c r="BT72" s="473"/>
      <c r="BU72" s="473"/>
      <c r="BV72" s="468"/>
      <c r="BW72" s="468"/>
      <c r="BX72" s="468"/>
      <c r="BY72" s="468"/>
      <c r="BZ72" s="468"/>
      <c r="CA72" s="468"/>
      <c r="CB72" s="468"/>
      <c r="CC72" s="468"/>
      <c r="CD72" s="468"/>
      <c r="CE72" s="468"/>
    </row>
    <row r="73" spans="1:83" ht="11.25" hidden="1" customHeight="1">
      <c r="A73" s="514"/>
      <c r="B73" s="473"/>
      <c r="C73" s="473"/>
      <c r="D73" s="670"/>
      <c r="E73" s="515"/>
      <c r="F73" s="515">
        <v>0</v>
      </c>
      <c r="G73" s="515"/>
      <c r="H73" s="515"/>
      <c r="I73" s="515"/>
      <c r="J73" s="515"/>
      <c r="K73" s="515"/>
      <c r="L73" s="515"/>
      <c r="M73" s="515"/>
      <c r="N73" s="515"/>
      <c r="O73" s="515"/>
      <c r="P73" s="515"/>
      <c r="Q73" s="515"/>
      <c r="R73" s="515"/>
      <c r="S73" s="545"/>
      <c r="T73" s="473"/>
      <c r="U73" s="679"/>
      <c r="V73" s="679"/>
      <c r="W73" s="473"/>
      <c r="X73" s="473"/>
      <c r="Y73" s="473"/>
      <c r="Z73" s="473"/>
      <c r="AA73" s="473"/>
      <c r="AB73" s="468"/>
      <c r="AC73" s="677"/>
      <c r="AD73" s="461"/>
      <c r="AE73" s="468"/>
      <c r="AF73" s="468"/>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c r="BT73" s="473"/>
      <c r="BU73" s="473"/>
      <c r="BV73" s="473"/>
      <c r="BW73" s="473"/>
      <c r="BX73" s="473"/>
      <c r="BY73" s="473"/>
      <c r="BZ73" s="473"/>
      <c r="CA73" s="473"/>
      <c r="CB73" s="473"/>
      <c r="CC73" s="473"/>
      <c r="CD73" s="473"/>
      <c r="CE73" s="473"/>
    </row>
    <row r="74" spans="1:83" ht="11.25">
      <c r="A74" s="428"/>
      <c r="B74" s="468"/>
      <c r="C74" s="51"/>
      <c r="D74" s="670"/>
      <c r="E74" s="516"/>
      <c r="F74" s="517"/>
      <c r="G74" s="517"/>
      <c r="H74" s="518"/>
      <c r="I74" s="518"/>
      <c r="J74" s="518"/>
      <c r="K74" s="518"/>
      <c r="L74" s="518"/>
      <c r="M74" s="518"/>
      <c r="N74" s="518"/>
      <c r="O74" s="518"/>
      <c r="P74" s="518"/>
      <c r="Q74" s="518"/>
      <c r="R74" s="519"/>
      <c r="S74" s="546"/>
      <c r="T74" s="473"/>
      <c r="U74" s="679"/>
      <c r="V74" s="679"/>
      <c r="W74" s="468"/>
      <c r="X74" s="468"/>
      <c r="Y74" s="468"/>
      <c r="Z74" s="468"/>
      <c r="AA74" s="473"/>
      <c r="AB74" s="468"/>
      <c r="AC74" s="677"/>
      <c r="AD74" s="461"/>
      <c r="AE74" s="468"/>
      <c r="AF74" s="468"/>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c r="BP74" s="473"/>
      <c r="BQ74" s="473"/>
      <c r="BR74" s="473"/>
      <c r="BS74" s="473"/>
      <c r="BT74" s="473"/>
      <c r="BU74" s="473"/>
      <c r="BV74" s="468"/>
      <c r="BW74" s="468"/>
      <c r="BX74" s="468"/>
      <c r="BY74" s="468"/>
      <c r="BZ74" s="468"/>
      <c r="CA74" s="468"/>
      <c r="CB74" s="468"/>
      <c r="CC74" s="468"/>
      <c r="CD74" s="468"/>
      <c r="CE74" s="468"/>
    </row>
    <row r="75" spans="1:83" ht="11.25">
      <c r="T75" s="260"/>
      <c r="U75" s="260"/>
      <c r="V75" s="260"/>
    </row>
    <row r="76" spans="1:83" ht="11.25">
      <c r="A76" s="456" t="s">
        <v>454</v>
      </c>
      <c r="B76" s="456"/>
      <c r="C76" s="456"/>
      <c r="D76" s="456"/>
      <c r="E76" s="456"/>
      <c r="F76" s="456"/>
      <c r="G76" s="456"/>
      <c r="H76" s="456"/>
      <c r="I76" s="456"/>
      <c r="J76" s="456"/>
      <c r="K76" s="456"/>
      <c r="L76" s="456"/>
      <c r="M76" s="456"/>
      <c r="N76" s="456"/>
      <c r="O76" s="456"/>
      <c r="P76" s="456"/>
      <c r="Q76" s="456"/>
      <c r="R76" s="456"/>
      <c r="S76" s="456"/>
      <c r="T76" s="458"/>
      <c r="U76" s="458"/>
      <c r="V76" s="458"/>
      <c r="W76" s="456"/>
      <c r="X76" s="456"/>
      <c r="Y76" s="457"/>
      <c r="Z76" s="457"/>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458"/>
      <c r="AZ76" s="458"/>
      <c r="BA76" s="458"/>
      <c r="BB76" s="458"/>
      <c r="BC76" s="458"/>
      <c r="BD76" s="458"/>
      <c r="BE76" s="458"/>
      <c r="BF76" s="458"/>
      <c r="BG76" s="458"/>
      <c r="BH76" s="458"/>
      <c r="BI76" s="458"/>
      <c r="BJ76" s="458"/>
      <c r="BK76" s="458"/>
      <c r="BL76" s="458"/>
      <c r="BM76" s="458"/>
      <c r="BN76" s="458"/>
      <c r="BO76" s="458"/>
      <c r="BP76" s="458"/>
      <c r="BQ76" s="458"/>
      <c r="BR76" s="458"/>
      <c r="BS76" s="458"/>
      <c r="BT76" s="458"/>
      <c r="BU76" s="458"/>
      <c r="BV76" s="457"/>
      <c r="BW76" s="457"/>
      <c r="BX76" s="457"/>
      <c r="BY76" s="457"/>
      <c r="BZ76" s="457"/>
      <c r="CA76" s="457"/>
      <c r="CB76" s="457"/>
      <c r="CC76" s="457"/>
      <c r="CD76" s="457"/>
      <c r="CE76" s="457"/>
    </row>
    <row r="77" spans="1:83" ht="11.25">
      <c r="T77" s="260"/>
      <c r="U77" s="260"/>
      <c r="V77" s="260"/>
    </row>
    <row r="78" spans="1:83">
      <c r="A78" s="512"/>
      <c r="B78" s="455"/>
      <c r="C78" s="455"/>
      <c r="D78" s="737" t="s">
        <v>26</v>
      </c>
      <c r="E78" s="683"/>
      <c r="F78" s="684"/>
      <c r="G78" s="684"/>
      <c r="H78" s="684"/>
      <c r="I78" s="684"/>
      <c r="J78" s="684"/>
      <c r="K78" s="684"/>
      <c r="L78" s="684"/>
      <c r="M78" s="684"/>
      <c r="N78" s="684"/>
      <c r="O78" s="684"/>
      <c r="P78" s="684"/>
      <c r="Q78" s="684"/>
      <c r="R78" s="685"/>
      <c r="S78" s="543"/>
      <c r="T78" s="465"/>
      <c r="U78" s="465"/>
      <c r="V78" s="465"/>
      <c r="W78" s="464"/>
      <c r="X78" s="464"/>
      <c r="Y78" s="464"/>
      <c r="Z78" s="464"/>
      <c r="AA78" s="459"/>
      <c r="AB78" s="460"/>
      <c r="AC78" s="677"/>
      <c r="AD78" s="461"/>
      <c r="AE78" s="462" t="s">
        <v>141</v>
      </c>
      <c r="AF78" s="462"/>
      <c r="AG78" s="463" t="s">
        <v>455</v>
      </c>
      <c r="AH78" s="466">
        <v>3</v>
      </c>
      <c r="AI78" s="465"/>
      <c r="AJ78" s="465"/>
      <c r="AK78" s="465"/>
      <c r="AL78" s="465"/>
      <c r="AM78" s="465"/>
      <c r="AN78" s="465"/>
      <c r="AO78" s="465"/>
      <c r="AP78" s="465"/>
      <c r="AQ78" s="465"/>
      <c r="AR78" s="465"/>
      <c r="AS78" s="465"/>
      <c r="AT78" s="465"/>
      <c r="AU78" s="465"/>
      <c r="AV78" s="465"/>
      <c r="AW78" s="465"/>
      <c r="AX78" s="465"/>
      <c r="AY78" s="465"/>
      <c r="AZ78" s="465"/>
      <c r="BA78" s="465"/>
      <c r="BB78" s="465"/>
      <c r="BC78" s="465"/>
      <c r="BD78" s="465"/>
      <c r="BE78" s="465"/>
      <c r="BF78" s="465"/>
      <c r="BG78" s="465"/>
      <c r="BH78" s="465"/>
      <c r="BI78" s="465"/>
      <c r="BJ78" s="465"/>
      <c r="BK78" s="465"/>
      <c r="BL78" s="465"/>
      <c r="BM78" s="465"/>
      <c r="BN78" s="465"/>
      <c r="BO78" s="465"/>
      <c r="BP78" s="465"/>
      <c r="BQ78" s="465"/>
      <c r="BR78" s="465"/>
      <c r="BS78" s="465"/>
      <c r="BT78" s="465"/>
      <c r="BU78" s="465"/>
      <c r="BV78" s="464"/>
      <c r="BW78" s="464"/>
      <c r="BX78" s="464"/>
      <c r="BY78" s="464"/>
      <c r="BZ78" s="464"/>
      <c r="CA78" s="464"/>
      <c r="CB78" s="464"/>
      <c r="CC78" s="464"/>
      <c r="CD78" s="464"/>
      <c r="CE78" s="464"/>
    </row>
    <row r="79" spans="1:83" ht="22.5" customHeight="1">
      <c r="A79" s="428"/>
      <c r="B79" s="468"/>
      <c r="C79" s="51"/>
      <c r="D79" s="737"/>
      <c r="E79" s="520"/>
      <c r="F79" s="422">
        <v>1</v>
      </c>
      <c r="G79" s="736" t="s">
        <v>460</v>
      </c>
      <c r="H79" s="736"/>
      <c r="I79" s="736"/>
      <c r="J79" s="736"/>
      <c r="K79" s="736"/>
      <c r="L79" s="736"/>
      <c r="M79" s="736"/>
      <c r="N79" s="736"/>
      <c r="O79" s="736"/>
      <c r="P79" s="736"/>
      <c r="Q79" s="8">
        <f>SUMIF(T80:T85,"i",Q80:Q85)</f>
        <v>0</v>
      </c>
      <c r="R79" s="521"/>
      <c r="S79" s="544" t="s">
        <v>461</v>
      </c>
      <c r="T79" s="260" t="s">
        <v>363</v>
      </c>
      <c r="U79" s="679">
        <v>1</v>
      </c>
      <c r="V79" s="730" t="e">
        <f>INDEX(List01_flag_index_1,1,MATCH(A78,List01_NumberColumns,0))</f>
        <v>#N/A</v>
      </c>
      <c r="W79" s="468"/>
      <c r="X79" s="468"/>
      <c r="Y79" s="468"/>
      <c r="Z79" s="468"/>
      <c r="AA79" s="473"/>
      <c r="AB79" s="468"/>
      <c r="AC79" s="677"/>
      <c r="AD79" s="461"/>
      <c r="AE79" s="468"/>
      <c r="AF79" s="468"/>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473"/>
      <c r="BE79" s="473"/>
      <c r="BF79" s="473"/>
      <c r="BG79" s="473"/>
      <c r="BH79" s="473"/>
      <c r="BI79" s="473"/>
      <c r="BJ79" s="473"/>
      <c r="BK79" s="473"/>
      <c r="BL79" s="473"/>
      <c r="BM79" s="473"/>
      <c r="BN79" s="473"/>
      <c r="BO79" s="473"/>
      <c r="BP79" s="473"/>
      <c r="BQ79" s="473"/>
      <c r="BR79" s="473"/>
      <c r="BS79" s="473"/>
      <c r="BT79" s="473"/>
      <c r="BU79" s="473"/>
      <c r="BV79" s="468"/>
      <c r="BW79" s="468"/>
      <c r="BX79" s="468"/>
      <c r="BY79" s="468"/>
      <c r="BZ79" s="468"/>
      <c r="CA79" s="468"/>
      <c r="CB79" s="468"/>
      <c r="CC79" s="468"/>
      <c r="CD79" s="468"/>
      <c r="CE79" s="468"/>
    </row>
    <row r="80" spans="1:83" ht="11.25" hidden="1" customHeight="1">
      <c r="A80" s="514"/>
      <c r="B80" s="473"/>
      <c r="C80" s="473"/>
      <c r="D80" s="738"/>
      <c r="E80" s="522"/>
      <c r="F80" s="515">
        <v>0</v>
      </c>
      <c r="G80" s="515"/>
      <c r="H80" s="523"/>
      <c r="I80" s="515"/>
      <c r="J80" s="515"/>
      <c r="K80" s="515"/>
      <c r="L80" s="515"/>
      <c r="M80" s="515"/>
      <c r="N80" s="515"/>
      <c r="O80" s="515"/>
      <c r="P80" s="515"/>
      <c r="Q80" s="515"/>
      <c r="R80" s="515"/>
      <c r="S80" s="545"/>
      <c r="T80" s="473"/>
      <c r="U80" s="679"/>
      <c r="V80" s="730"/>
      <c r="W80" s="473"/>
      <c r="X80" s="473"/>
      <c r="Y80" s="473"/>
      <c r="Z80" s="473"/>
      <c r="AA80" s="473"/>
      <c r="AB80" s="468"/>
      <c r="AC80" s="677"/>
      <c r="AD80" s="461"/>
      <c r="AE80" s="468"/>
      <c r="AF80" s="468"/>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473"/>
      <c r="BE80" s="473"/>
      <c r="BF80" s="473"/>
      <c r="BG80" s="473"/>
      <c r="BH80" s="473"/>
      <c r="BI80" s="473"/>
      <c r="BJ80" s="473"/>
      <c r="BK80" s="473"/>
      <c r="BL80" s="473"/>
      <c r="BM80" s="473"/>
      <c r="BN80" s="473"/>
      <c r="BO80" s="473"/>
      <c r="BP80" s="473"/>
      <c r="BQ80" s="473"/>
      <c r="BR80" s="473"/>
      <c r="BS80" s="473"/>
      <c r="BT80" s="473"/>
      <c r="BU80" s="473"/>
      <c r="BV80" s="473"/>
      <c r="BW80" s="473"/>
      <c r="BX80" s="473"/>
      <c r="BY80" s="473"/>
      <c r="BZ80" s="473"/>
      <c r="CA80" s="473"/>
      <c r="CB80" s="473"/>
      <c r="CC80" s="473"/>
      <c r="CD80" s="473"/>
      <c r="CE80" s="473"/>
    </row>
    <row r="81" spans="1:83" ht="22.5">
      <c r="A81" s="428"/>
      <c r="B81" s="468"/>
      <c r="C81" s="51"/>
      <c r="D81" s="738"/>
      <c r="E81" s="731"/>
      <c r="F81" s="670" t="s">
        <v>467</v>
      </c>
      <c r="G81" s="732"/>
      <c r="H81" s="323"/>
      <c r="I81" s="539" t="s">
        <v>26</v>
      </c>
      <c r="J81" s="525" t="s">
        <v>468</v>
      </c>
      <c r="K81" s="454" t="s">
        <v>412</v>
      </c>
      <c r="L81" s="725" t="s">
        <v>412</v>
      </c>
      <c r="M81" s="726"/>
      <c r="N81" s="454" t="s">
        <v>412</v>
      </c>
      <c r="O81" s="454" t="s">
        <v>412</v>
      </c>
      <c r="P81" s="454" t="s">
        <v>412</v>
      </c>
      <c r="Q81" s="526">
        <f>SUM(Q82:Q84)</f>
        <v>0</v>
      </c>
      <c r="R81" s="526" t="e">
        <f ca="1">nerr(Q81/List01_costs_OPS)*100</f>
        <v>#NAME?</v>
      </c>
      <c r="S81" s="734" t="s">
        <v>463</v>
      </c>
      <c r="T81" s="260" t="s">
        <v>363</v>
      </c>
      <c r="U81" s="679"/>
      <c r="V81" s="730"/>
      <c r="AC81" s="677"/>
    </row>
    <row r="82" spans="1:83" ht="11.25">
      <c r="A82" s="428"/>
      <c r="B82" s="468"/>
      <c r="C82" s="51"/>
      <c r="D82" s="738"/>
      <c r="E82" s="731"/>
      <c r="F82" s="670"/>
      <c r="G82" s="732"/>
      <c r="H82" s="614"/>
      <c r="I82" s="735" t="s">
        <v>467</v>
      </c>
      <c r="J82" s="727"/>
      <c r="K82" s="728"/>
      <c r="L82" s="541"/>
      <c r="M82" s="542" t="s">
        <v>26</v>
      </c>
      <c r="N82" s="527"/>
      <c r="O82" s="528"/>
      <c r="P82" s="538"/>
      <c r="Q82" s="528"/>
      <c r="R82" s="529" t="e">
        <f ca="1">nerr(costs_OPS/List01_costs_OPS)*100</f>
        <v>#NAME?</v>
      </c>
      <c r="S82" s="734"/>
      <c r="T82" s="260"/>
      <c r="U82" s="679"/>
      <c r="V82" s="730"/>
      <c r="AC82" s="677"/>
    </row>
    <row r="83" spans="1:83" ht="11.25">
      <c r="A83" s="428"/>
      <c r="B83" s="468"/>
      <c r="C83" s="51"/>
      <c r="D83" s="738"/>
      <c r="E83" s="731"/>
      <c r="F83" s="670"/>
      <c r="G83" s="732"/>
      <c r="H83" s="614"/>
      <c r="I83" s="735"/>
      <c r="J83" s="727"/>
      <c r="K83" s="729"/>
      <c r="L83" s="540"/>
      <c r="M83" s="531"/>
      <c r="N83" s="532" t="s">
        <v>457</v>
      </c>
      <c r="O83" s="532"/>
      <c r="P83" s="532"/>
      <c r="Q83" s="532"/>
      <c r="R83" s="533"/>
      <c r="S83" s="734"/>
      <c r="T83" s="260"/>
      <c r="U83" s="679"/>
      <c r="V83" s="730"/>
      <c r="AC83" s="677"/>
    </row>
    <row r="84" spans="1:83" ht="11.25">
      <c r="A84" s="428"/>
      <c r="B84" s="468"/>
      <c r="C84" s="51"/>
      <c r="D84" s="738"/>
      <c r="E84" s="731"/>
      <c r="F84" s="670"/>
      <c r="G84" s="733"/>
      <c r="H84" s="540"/>
      <c r="I84" s="531"/>
      <c r="J84" s="532" t="s">
        <v>458</v>
      </c>
      <c r="K84" s="532"/>
      <c r="L84" s="532"/>
      <c r="M84" s="532"/>
      <c r="N84" s="532"/>
      <c r="O84" s="532"/>
      <c r="P84" s="532"/>
      <c r="Q84" s="532"/>
      <c r="R84" s="533"/>
      <c r="S84" s="734"/>
      <c r="T84" s="260"/>
      <c r="U84" s="679"/>
      <c r="V84" s="730"/>
      <c r="AC84" s="677"/>
    </row>
    <row r="85" spans="1:83" ht="11.25">
      <c r="A85" s="428"/>
      <c r="B85" s="468"/>
      <c r="C85" s="51"/>
      <c r="D85" s="738"/>
      <c r="E85" s="516"/>
      <c r="F85" s="517"/>
      <c r="G85" s="517" t="s">
        <v>456</v>
      </c>
      <c r="H85" s="518"/>
      <c r="I85" s="518"/>
      <c r="J85" s="518"/>
      <c r="K85" s="518"/>
      <c r="L85" s="518"/>
      <c r="M85" s="518"/>
      <c r="N85" s="518"/>
      <c r="O85" s="518"/>
      <c r="P85" s="518"/>
      <c r="Q85" s="518"/>
      <c r="R85" s="519"/>
      <c r="S85" s="543"/>
      <c r="T85" s="473"/>
      <c r="U85" s="679"/>
      <c r="V85" s="730"/>
      <c r="W85" s="468"/>
      <c r="X85" s="468"/>
      <c r="Y85" s="468"/>
      <c r="Z85" s="468"/>
      <c r="AA85" s="473"/>
      <c r="AB85" s="468"/>
      <c r="AC85" s="677"/>
      <c r="AD85" s="461"/>
      <c r="AE85" s="468"/>
      <c r="AF85" s="468"/>
      <c r="AG85" s="473"/>
      <c r="AH85" s="473"/>
      <c r="AI85" s="473"/>
      <c r="AJ85" s="473"/>
      <c r="AK85" s="473"/>
      <c r="AL85" s="473"/>
      <c r="AM85" s="473"/>
      <c r="AN85" s="473"/>
      <c r="AO85" s="473"/>
      <c r="AP85" s="473"/>
      <c r="AQ85" s="473"/>
      <c r="AR85" s="473"/>
      <c r="AS85" s="473"/>
      <c r="AT85" s="473"/>
      <c r="AU85" s="473"/>
      <c r="AV85" s="473"/>
      <c r="AW85" s="473"/>
      <c r="AX85" s="473"/>
      <c r="AY85" s="473"/>
      <c r="AZ85" s="473"/>
      <c r="BA85" s="473"/>
      <c r="BB85" s="473"/>
      <c r="BC85" s="473"/>
      <c r="BD85" s="473"/>
      <c r="BE85" s="473"/>
      <c r="BF85" s="473"/>
      <c r="BG85" s="473"/>
      <c r="BH85" s="473"/>
      <c r="BI85" s="473"/>
      <c r="BJ85" s="473"/>
      <c r="BK85" s="473"/>
      <c r="BL85" s="473"/>
      <c r="BM85" s="473"/>
      <c r="BN85" s="473"/>
      <c r="BO85" s="473"/>
      <c r="BP85" s="473"/>
      <c r="BQ85" s="473"/>
      <c r="BR85" s="473"/>
      <c r="BS85" s="473"/>
      <c r="BT85" s="473"/>
      <c r="BU85" s="473"/>
      <c r="BV85" s="468"/>
      <c r="BW85" s="468"/>
      <c r="BX85" s="468"/>
      <c r="BY85" s="468"/>
      <c r="BZ85" s="468"/>
      <c r="CA85" s="468"/>
      <c r="CB85" s="468"/>
      <c r="CC85" s="468"/>
      <c r="CD85" s="468"/>
      <c r="CE85" s="468"/>
    </row>
    <row r="86" spans="1:83" ht="22.5">
      <c r="A86" s="428"/>
      <c r="B86" s="468"/>
      <c r="C86" s="51"/>
      <c r="D86" s="738"/>
      <c r="E86" s="520"/>
      <c r="F86" s="494">
        <v>2</v>
      </c>
      <c r="G86" s="678" t="s">
        <v>459</v>
      </c>
      <c r="H86" s="678"/>
      <c r="I86" s="678"/>
      <c r="J86" s="678"/>
      <c r="K86" s="678"/>
      <c r="L86" s="678"/>
      <c r="M86" s="678"/>
      <c r="N86" s="678"/>
      <c r="O86" s="678"/>
      <c r="P86" s="678"/>
      <c r="Q86" s="8">
        <f>SUMIF(T87:T92,"i",Q87:Q92)</f>
        <v>0</v>
      </c>
      <c r="R86" s="513"/>
      <c r="S86" s="544" t="s">
        <v>462</v>
      </c>
      <c r="T86" s="260" t="s">
        <v>363</v>
      </c>
      <c r="U86" s="679">
        <v>2</v>
      </c>
      <c r="V86" s="730" t="e">
        <f>INDEX(List01_flag_index_2,1,MATCH(A78,List01_NumberColumns,0))</f>
        <v>#N/A</v>
      </c>
      <c r="W86" s="468"/>
      <c r="X86" s="468"/>
      <c r="Y86" s="468"/>
      <c r="Z86" s="468"/>
      <c r="AA86" s="473"/>
      <c r="AB86" s="468"/>
      <c r="AC86" s="677"/>
      <c r="AD86" s="461"/>
      <c r="AE86" s="468"/>
      <c r="AF86" s="468"/>
      <c r="AG86" s="473"/>
      <c r="AH86" s="473"/>
      <c r="AI86" s="473"/>
      <c r="AJ86" s="473"/>
      <c r="AK86" s="473"/>
      <c r="AL86" s="473"/>
      <c r="AM86" s="473"/>
      <c r="AN86" s="473"/>
      <c r="AO86" s="473"/>
      <c r="AP86" s="473"/>
      <c r="AQ86" s="473"/>
      <c r="AR86" s="473"/>
      <c r="AS86" s="473"/>
      <c r="AT86" s="473"/>
      <c r="AU86" s="473"/>
      <c r="AV86" s="473"/>
      <c r="AW86" s="473"/>
      <c r="AX86" s="473"/>
      <c r="AY86" s="473"/>
      <c r="AZ86" s="473"/>
      <c r="BA86" s="473"/>
      <c r="BB86" s="473"/>
      <c r="BC86" s="473"/>
      <c r="BD86" s="473"/>
      <c r="BE86" s="473"/>
      <c r="BF86" s="473"/>
      <c r="BG86" s="473"/>
      <c r="BH86" s="473"/>
      <c r="BI86" s="473"/>
      <c r="BJ86" s="473"/>
      <c r="BK86" s="473"/>
      <c r="BL86" s="473"/>
      <c r="BM86" s="473"/>
      <c r="BN86" s="473"/>
      <c r="BO86" s="473"/>
      <c r="BP86" s="473"/>
      <c r="BQ86" s="473"/>
      <c r="BR86" s="473"/>
      <c r="BS86" s="473"/>
      <c r="BT86" s="473"/>
      <c r="BU86" s="473"/>
      <c r="BV86" s="468"/>
      <c r="BW86" s="468"/>
      <c r="BX86" s="468"/>
      <c r="BY86" s="468"/>
      <c r="BZ86" s="468"/>
      <c r="CA86" s="468"/>
      <c r="CB86" s="468"/>
      <c r="CC86" s="468"/>
      <c r="CD86" s="468"/>
      <c r="CE86" s="468"/>
    </row>
    <row r="87" spans="1:83" ht="11.25" hidden="1" customHeight="1">
      <c r="A87" s="514"/>
      <c r="B87" s="473"/>
      <c r="C87" s="473"/>
      <c r="D87" s="738"/>
      <c r="E87" s="522"/>
      <c r="F87" s="515">
        <v>0</v>
      </c>
      <c r="G87" s="515"/>
      <c r="H87" s="523"/>
      <c r="I87" s="515"/>
      <c r="J87" s="515"/>
      <c r="K87" s="515"/>
      <c r="L87" s="515"/>
      <c r="M87" s="515"/>
      <c r="N87" s="515"/>
      <c r="O87" s="515"/>
      <c r="P87" s="515"/>
      <c r="Q87" s="515"/>
      <c r="R87" s="515"/>
      <c r="S87" s="545"/>
      <c r="T87" s="473"/>
      <c r="U87" s="679"/>
      <c r="V87" s="730"/>
      <c r="W87" s="473"/>
      <c r="X87" s="473"/>
      <c r="Y87" s="473"/>
      <c r="Z87" s="473"/>
      <c r="AA87" s="473"/>
      <c r="AB87" s="468"/>
      <c r="AC87" s="677"/>
      <c r="AD87" s="461"/>
      <c r="AE87" s="468"/>
      <c r="AF87" s="468"/>
      <c r="AG87" s="473"/>
      <c r="AH87" s="473"/>
      <c r="AI87" s="473"/>
      <c r="AJ87" s="473"/>
      <c r="AK87" s="473"/>
      <c r="AL87" s="473"/>
      <c r="AM87" s="473"/>
      <c r="AN87" s="473"/>
      <c r="AO87" s="473"/>
      <c r="AP87" s="473"/>
      <c r="AQ87" s="473"/>
      <c r="AR87" s="473"/>
      <c r="AS87" s="473"/>
      <c r="AT87" s="473"/>
      <c r="AU87" s="473"/>
      <c r="AV87" s="473"/>
      <c r="AW87" s="473"/>
      <c r="AX87" s="473"/>
      <c r="AY87" s="473"/>
      <c r="AZ87" s="473"/>
      <c r="BA87" s="473"/>
      <c r="BB87" s="473"/>
      <c r="BC87" s="473"/>
      <c r="BD87" s="473"/>
      <c r="BE87" s="473"/>
      <c r="BF87" s="473"/>
      <c r="BG87" s="473"/>
      <c r="BH87" s="473"/>
      <c r="BI87" s="473"/>
      <c r="BJ87" s="473"/>
      <c r="BK87" s="473"/>
      <c r="BL87" s="473"/>
      <c r="BM87" s="473"/>
      <c r="BN87" s="473"/>
      <c r="BO87" s="473"/>
      <c r="BP87" s="473"/>
      <c r="BQ87" s="473"/>
      <c r="BR87" s="473"/>
      <c r="BS87" s="473"/>
      <c r="BT87" s="473"/>
      <c r="BU87" s="473"/>
      <c r="BV87" s="473"/>
      <c r="BW87" s="473"/>
      <c r="BX87" s="473"/>
      <c r="BY87" s="473"/>
      <c r="BZ87" s="473"/>
      <c r="CA87" s="473"/>
      <c r="CB87" s="473"/>
      <c r="CC87" s="473"/>
      <c r="CD87" s="473"/>
      <c r="CE87" s="473"/>
    </row>
    <row r="88" spans="1:83" ht="22.5">
      <c r="A88" s="428"/>
      <c r="B88" s="468"/>
      <c r="C88" s="51"/>
      <c r="D88" s="738"/>
      <c r="E88" s="731"/>
      <c r="F88" s="670" t="s">
        <v>257</v>
      </c>
      <c r="G88" s="733"/>
      <c r="H88" s="323"/>
      <c r="I88" s="524" t="s">
        <v>26</v>
      </c>
      <c r="J88" s="525" t="s">
        <v>468</v>
      </c>
      <c r="K88" s="454" t="s">
        <v>412</v>
      </c>
      <c r="L88" s="725" t="s">
        <v>412</v>
      </c>
      <c r="M88" s="726"/>
      <c r="N88" s="454" t="s">
        <v>412</v>
      </c>
      <c r="O88" s="454" t="s">
        <v>412</v>
      </c>
      <c r="P88" s="454" t="s">
        <v>412</v>
      </c>
      <c r="Q88" s="526">
        <f>SUM(Q89:Q91)</f>
        <v>0</v>
      </c>
      <c r="R88" s="526" t="e">
        <f ca="1">nerr(Q88/List01_costs_OPS)*100</f>
        <v>#NAME?</v>
      </c>
      <c r="S88" s="734" t="s">
        <v>464</v>
      </c>
      <c r="T88" s="260" t="s">
        <v>363</v>
      </c>
      <c r="U88" s="679"/>
      <c r="V88" s="730"/>
      <c r="AC88" s="677"/>
    </row>
    <row r="89" spans="1:83" ht="11.25">
      <c r="A89" s="428"/>
      <c r="B89" s="468"/>
      <c r="C89" s="51"/>
      <c r="D89" s="738"/>
      <c r="E89" s="731"/>
      <c r="F89" s="670"/>
      <c r="G89" s="733"/>
      <c r="H89" s="614"/>
      <c r="I89" s="670" t="s">
        <v>467</v>
      </c>
      <c r="J89" s="727"/>
      <c r="K89" s="728"/>
      <c r="L89" s="541"/>
      <c r="M89" s="542" t="s">
        <v>26</v>
      </c>
      <c r="N89" s="527"/>
      <c r="O89" s="528"/>
      <c r="P89" s="538"/>
      <c r="Q89" s="528"/>
      <c r="R89" s="529" t="e">
        <f ca="1">nerr(costs_OPS/List01_costs_OPS)*100</f>
        <v>#NAME?</v>
      </c>
      <c r="S89" s="734"/>
      <c r="T89" s="260"/>
      <c r="U89" s="679"/>
      <c r="V89" s="730"/>
      <c r="AC89" s="677"/>
    </row>
    <row r="90" spans="1:83" ht="11.25">
      <c r="A90" s="428"/>
      <c r="B90" s="468"/>
      <c r="C90" s="51"/>
      <c r="D90" s="738"/>
      <c r="E90" s="731"/>
      <c r="F90" s="670"/>
      <c r="G90" s="733"/>
      <c r="H90" s="614"/>
      <c r="I90" s="670"/>
      <c r="J90" s="727"/>
      <c r="K90" s="729"/>
      <c r="L90" s="540"/>
      <c r="M90" s="531"/>
      <c r="N90" s="532" t="s">
        <v>457</v>
      </c>
      <c r="O90" s="532"/>
      <c r="P90" s="532"/>
      <c r="Q90" s="532"/>
      <c r="R90" s="533"/>
      <c r="S90" s="734"/>
      <c r="T90" s="260"/>
      <c r="U90" s="679"/>
      <c r="V90" s="730"/>
      <c r="AC90" s="677"/>
    </row>
    <row r="91" spans="1:83" ht="11.25">
      <c r="A91" s="428"/>
      <c r="B91" s="468"/>
      <c r="C91" s="51"/>
      <c r="D91" s="738"/>
      <c r="E91" s="731"/>
      <c r="F91" s="670"/>
      <c r="G91" s="733"/>
      <c r="H91" s="530"/>
      <c r="I91" s="531"/>
      <c r="J91" s="532" t="s">
        <v>458</v>
      </c>
      <c r="K91" s="532"/>
      <c r="L91" s="532"/>
      <c r="M91" s="532"/>
      <c r="N91" s="532"/>
      <c r="O91" s="532"/>
      <c r="P91" s="532"/>
      <c r="Q91" s="532"/>
      <c r="R91" s="533"/>
      <c r="S91" s="734"/>
      <c r="T91" s="260"/>
      <c r="U91" s="679"/>
      <c r="V91" s="730"/>
      <c r="AC91" s="677"/>
    </row>
    <row r="92" spans="1:83" ht="11.25">
      <c r="A92" s="428"/>
      <c r="B92" s="468"/>
      <c r="C92" s="51"/>
      <c r="D92" s="737"/>
      <c r="E92" s="516"/>
      <c r="F92" s="517"/>
      <c r="G92" s="517" t="s">
        <v>456</v>
      </c>
      <c r="H92" s="518"/>
      <c r="I92" s="518"/>
      <c r="J92" s="518"/>
      <c r="K92" s="518"/>
      <c r="L92" s="518"/>
      <c r="M92" s="518"/>
      <c r="N92" s="518"/>
      <c r="O92" s="518"/>
      <c r="P92" s="518"/>
      <c r="Q92" s="518"/>
      <c r="R92" s="519"/>
      <c r="S92" s="546"/>
      <c r="T92" s="473"/>
      <c r="U92" s="679"/>
      <c r="V92" s="730"/>
      <c r="W92" s="468"/>
      <c r="X92" s="468"/>
      <c r="Y92" s="468"/>
      <c r="Z92" s="468"/>
      <c r="AA92" s="473"/>
      <c r="AB92" s="468"/>
      <c r="AC92" s="677"/>
      <c r="AD92" s="461"/>
      <c r="AE92" s="468"/>
      <c r="AF92" s="468"/>
      <c r="AG92" s="473"/>
      <c r="AH92" s="473"/>
      <c r="AI92" s="473"/>
      <c r="AJ92" s="473"/>
      <c r="AK92" s="473"/>
      <c r="AL92" s="473"/>
      <c r="AM92" s="473"/>
      <c r="AN92" s="473"/>
      <c r="AO92" s="473"/>
      <c r="AP92" s="473"/>
      <c r="AQ92" s="473"/>
      <c r="AR92" s="473"/>
      <c r="AS92" s="473"/>
      <c r="AT92" s="473"/>
      <c r="AU92" s="473"/>
      <c r="AV92" s="473"/>
      <c r="AW92" s="473"/>
      <c r="AX92" s="473"/>
      <c r="AY92" s="473"/>
      <c r="AZ92" s="473"/>
      <c r="BA92" s="473"/>
      <c r="BB92" s="473"/>
      <c r="BC92" s="473"/>
      <c r="BD92" s="473"/>
      <c r="BE92" s="473"/>
      <c r="BF92" s="473"/>
      <c r="BG92" s="473"/>
      <c r="BH92" s="473"/>
      <c r="BI92" s="473"/>
      <c r="BJ92" s="473"/>
      <c r="BK92" s="473"/>
      <c r="BL92" s="473"/>
      <c r="BM92" s="473"/>
      <c r="BN92" s="473"/>
      <c r="BO92" s="473"/>
      <c r="BP92" s="473"/>
      <c r="BQ92" s="473"/>
      <c r="BR92" s="473"/>
      <c r="BS92" s="473"/>
      <c r="BT92" s="473"/>
      <c r="BU92" s="473"/>
      <c r="BV92" s="468"/>
      <c r="BW92" s="468"/>
      <c r="BX92" s="468"/>
      <c r="BY92" s="468"/>
      <c r="BZ92" s="468"/>
      <c r="CA92" s="468"/>
      <c r="CB92" s="468"/>
      <c r="CC92" s="468"/>
      <c r="CD92" s="468"/>
      <c r="CE92" s="468"/>
    </row>
  </sheetData>
  <dataConsolidate/>
  <mergeCells count="57">
    <mergeCell ref="G79:P79"/>
    <mergeCell ref="D78:D92"/>
    <mergeCell ref="I89:I90"/>
    <mergeCell ref="J89:J90"/>
    <mergeCell ref="K89:K90"/>
    <mergeCell ref="L81:M81"/>
    <mergeCell ref="V86:V92"/>
    <mergeCell ref="H89:H90"/>
    <mergeCell ref="AC78:AC92"/>
    <mergeCell ref="E81:E84"/>
    <mergeCell ref="F81:F84"/>
    <mergeCell ref="G81:G84"/>
    <mergeCell ref="S81:S84"/>
    <mergeCell ref="I82:I83"/>
    <mergeCell ref="E88:E91"/>
    <mergeCell ref="F88:F91"/>
    <mergeCell ref="G88:G91"/>
    <mergeCell ref="S88:S91"/>
    <mergeCell ref="E78:R78"/>
    <mergeCell ref="U79:U85"/>
    <mergeCell ref="V79:V85"/>
    <mergeCell ref="H82:H83"/>
    <mergeCell ref="L88:M88"/>
    <mergeCell ref="G86:P86"/>
    <mergeCell ref="J82:J83"/>
    <mergeCell ref="K82:K83"/>
    <mergeCell ref="U86:U92"/>
    <mergeCell ref="D68:D74"/>
    <mergeCell ref="AC68:AC74"/>
    <mergeCell ref="E69:P69"/>
    <mergeCell ref="E72:P72"/>
    <mergeCell ref="E68:R68"/>
    <mergeCell ref="U69:U71"/>
    <mergeCell ref="V69:V71"/>
    <mergeCell ref="U72:U74"/>
    <mergeCell ref="V72:V74"/>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90" hidden="1" customWidth="1"/>
    <col min="2" max="2" width="9.140625" style="91" hidden="1" customWidth="1"/>
    <col min="3" max="3" width="9.140625" style="254"/>
    <col min="4" max="16384" width="9.140625" style="91"/>
  </cols>
  <sheetData>
    <row r="1" spans="1:3" hidden="1"/>
    <row r="2" spans="1:3" hidden="1"/>
    <row r="3" spans="1:3" hidden="1"/>
    <row r="4" spans="1:3" ht="10.5" customHeight="1"/>
    <row r="5" spans="1:3" s="51" customFormat="1" ht="30" customHeight="1">
      <c r="A5" s="47"/>
      <c r="C5" s="255"/>
    </row>
    <row r="6" spans="1:3" s="51" customFormat="1" ht="15" customHeight="1">
      <c r="A6" s="47"/>
      <c r="C6" s="255"/>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64"/>
  </cols>
  <sheetData>
    <row r="1" spans="1:1">
      <c r="A1" s="28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c r="C1" s="92"/>
      <c r="Q1" s="256"/>
    </row>
    <row r="2" spans="3:17" s="93" customFormat="1" hidden="1">
      <c r="C2" s="92"/>
      <c r="Q2" s="256"/>
    </row>
    <row r="3" spans="3:17" s="93" customFormat="1" hidden="1">
      <c r="C3" s="92"/>
      <c r="Q3" s="256"/>
    </row>
    <row r="4" spans="3:17" s="93" customFormat="1" hidden="1">
      <c r="C4" s="92"/>
      <c r="Q4" s="256"/>
    </row>
    <row r="5" spans="3:17" s="93" customFormat="1" hidden="1">
      <c r="C5" s="92"/>
      <c r="Q5" s="256"/>
    </row>
    <row r="6" spans="3:17" s="93" customFormat="1" ht="10.5" customHeight="1">
      <c r="C6" s="94"/>
      <c r="Q6" s="256"/>
    </row>
    <row r="7" spans="3:17" s="93" customFormat="1" ht="20.100000000000001" customHeight="1">
      <c r="C7" s="94"/>
      <c r="Q7" s="256"/>
    </row>
    <row r="8" spans="3:17" s="93" customFormat="1" ht="15" customHeight="1">
      <c r="C8" s="94"/>
      <c r="Q8" s="256"/>
    </row>
    <row r="9" spans="3:17" s="93" customFormat="1" ht="6.95" customHeight="1">
      <c r="C9" s="94"/>
      <c r="Q9" s="256"/>
    </row>
    <row r="10" spans="3:17" s="93" customFormat="1" ht="22.5" customHeight="1">
      <c r="C10" s="94"/>
      <c r="Q10" s="256"/>
    </row>
    <row r="11" spans="3:17" s="93" customFormat="1" ht="11.25" customHeight="1">
      <c r="C11" s="94"/>
      <c r="Q11" s="256"/>
    </row>
    <row r="12" spans="3:17" s="93" customFormat="1" ht="15" hidden="1" customHeight="1">
      <c r="C12" s="94"/>
      <c r="Q12" s="256"/>
    </row>
    <row r="13" spans="3:17" s="93" customFormat="1" ht="14.1" customHeight="1">
      <c r="C13" s="97"/>
      <c r="Q13" s="256"/>
    </row>
    <row r="14" spans="3:17" s="93" customFormat="1" ht="15" customHeight="1">
      <c r="C14" s="94"/>
      <c r="Q14" s="256"/>
    </row>
    <row r="15" spans="3:17" s="93" customFormat="1" ht="11.25" customHeight="1">
      <c r="C15" s="92"/>
      <c r="Q15" s="256"/>
    </row>
    <row r="16" spans="3:17" s="93" customFormat="1">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5"/>
  </cols>
  <sheetData>
    <row r="1" spans="1:1">
      <c r="A1" s="314"/>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50"/>
    <col min="2" max="2" width="65.28515625" style="50" customWidth="1"/>
    <col min="3" max="3" width="41" style="50" customWidth="1"/>
    <col min="4" max="16384" width="9.140625" style="50"/>
  </cols>
  <sheetData>
    <row r="1" spans="1:2">
      <c r="A1" s="50" t="s">
        <v>109</v>
      </c>
      <c r="B1" s="50" t="s">
        <v>110</v>
      </c>
    </row>
    <row r="2" spans="1:2">
      <c r="A2" s="50">
        <v>4189714</v>
      </c>
      <c r="B2" s="50" t="s">
        <v>646</v>
      </c>
    </row>
    <row r="3" spans="1:2">
      <c r="A3" s="50">
        <v>4189713</v>
      </c>
      <c r="B3" s="50" t="s">
        <v>647</v>
      </c>
    </row>
    <row r="4" spans="1:2">
      <c r="A4" s="50">
        <v>4189712</v>
      </c>
      <c r="B4" s="50" t="s">
        <v>648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49"/>
  </cols>
  <sheetData>
    <row r="34" spans="6:6">
      <c r="F34" s="56"/>
    </row>
    <row r="35" spans="6:6">
      <c r="F35" s="56"/>
    </row>
    <row r="38" spans="6:6">
      <c r="F38" s="67"/>
    </row>
    <row r="39" spans="6:6">
      <c r="F39" s="67"/>
    </row>
    <row r="40" spans="6:6">
      <c r="F40" s="67"/>
    </row>
    <row r="41" spans="6:6">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23"/>
    <col min="2" max="16384" width="9.140625" style="24"/>
  </cols>
  <sheetData/>
  <sheetProtection formatColumns="0" formatRows="0"/>
  <phoneticPr fontId="5"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17"/>
    <col min="27" max="36" width="9.140625" style="18"/>
    <col min="37" max="16384" width="9.140625" style="17"/>
  </cols>
  <sheetData/>
  <sheetProtection formatColumns="0" formatRows="0"/>
  <phoneticPr fontId="9"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sheetPr codeName="TSH_REESTR_ORG">
    <tabColor indexed="47"/>
  </sheetPr>
  <dimension ref="A1:J65"/>
  <sheetViews>
    <sheetView showGridLines="0" zoomScaleNormal="100" workbookViewId="0"/>
  </sheetViews>
  <sheetFormatPr defaultRowHeight="11.2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c r="A1" s="126" t="s">
        <v>888</v>
      </c>
      <c r="B1" s="126" t="s">
        <v>649</v>
      </c>
      <c r="C1" s="126" t="s">
        <v>650</v>
      </c>
      <c r="D1" s="126" t="s">
        <v>651</v>
      </c>
      <c r="E1" s="126" t="s">
        <v>652</v>
      </c>
      <c r="F1" s="126" t="s">
        <v>653</v>
      </c>
      <c r="G1" s="126" t="s">
        <v>654</v>
      </c>
      <c r="H1" s="126" t="s">
        <v>655</v>
      </c>
      <c r="I1" s="126" t="s">
        <v>656</v>
      </c>
    </row>
    <row r="2" spans="1:10">
      <c r="A2" s="126">
        <v>1</v>
      </c>
      <c r="B2" s="126" t="s">
        <v>657</v>
      </c>
      <c r="C2" s="126" t="s">
        <v>292</v>
      </c>
      <c r="D2" s="126" t="s">
        <v>658</v>
      </c>
      <c r="E2" s="126" t="s">
        <v>659</v>
      </c>
      <c r="F2" s="126" t="s">
        <v>660</v>
      </c>
      <c r="G2" s="126" t="s">
        <v>661</v>
      </c>
      <c r="J2" s="126" t="s">
        <v>889</v>
      </c>
    </row>
    <row r="3" spans="1:10">
      <c r="A3" s="126">
        <v>2</v>
      </c>
      <c r="B3" s="126" t="s">
        <v>657</v>
      </c>
      <c r="C3" s="126" t="s">
        <v>292</v>
      </c>
      <c r="D3" s="126" t="s">
        <v>662</v>
      </c>
      <c r="E3" s="126" t="s">
        <v>663</v>
      </c>
      <c r="F3" s="126" t="s">
        <v>664</v>
      </c>
      <c r="G3" s="126" t="s">
        <v>665</v>
      </c>
      <c r="J3" s="126" t="s">
        <v>889</v>
      </c>
    </row>
    <row r="4" spans="1:10">
      <c r="A4" s="126">
        <v>3</v>
      </c>
      <c r="B4" s="126" t="s">
        <v>657</v>
      </c>
      <c r="C4" s="126" t="s">
        <v>292</v>
      </c>
      <c r="D4" s="126" t="s">
        <v>666</v>
      </c>
      <c r="E4" s="126" t="s">
        <v>667</v>
      </c>
      <c r="F4" s="126" t="s">
        <v>668</v>
      </c>
      <c r="G4" s="126" t="s">
        <v>669</v>
      </c>
      <c r="J4" s="126" t="s">
        <v>889</v>
      </c>
    </row>
    <row r="5" spans="1:10">
      <c r="A5" s="126">
        <v>4</v>
      </c>
      <c r="B5" s="126" t="s">
        <v>657</v>
      </c>
      <c r="C5" s="126" t="s">
        <v>292</v>
      </c>
      <c r="D5" s="126" t="s">
        <v>670</v>
      </c>
      <c r="E5" s="126" t="s">
        <v>671</v>
      </c>
      <c r="F5" s="126" t="s">
        <v>672</v>
      </c>
      <c r="G5" s="126" t="s">
        <v>669</v>
      </c>
      <c r="J5" s="126" t="s">
        <v>889</v>
      </c>
    </row>
    <row r="6" spans="1:10">
      <c r="A6" s="126">
        <v>5</v>
      </c>
      <c r="B6" s="126" t="s">
        <v>657</v>
      </c>
      <c r="C6" s="126" t="s">
        <v>292</v>
      </c>
      <c r="D6" s="126" t="s">
        <v>673</v>
      </c>
      <c r="E6" s="126" t="s">
        <v>674</v>
      </c>
      <c r="F6" s="126" t="s">
        <v>675</v>
      </c>
      <c r="G6" s="126" t="s">
        <v>676</v>
      </c>
      <c r="J6" s="126" t="s">
        <v>889</v>
      </c>
    </row>
    <row r="7" spans="1:10">
      <c r="A7" s="126">
        <v>6</v>
      </c>
      <c r="B7" s="126" t="s">
        <v>657</v>
      </c>
      <c r="C7" s="126" t="s">
        <v>292</v>
      </c>
      <c r="D7" s="126" t="s">
        <v>677</v>
      </c>
      <c r="E7" s="126" t="s">
        <v>678</v>
      </c>
      <c r="F7" s="126" t="s">
        <v>679</v>
      </c>
      <c r="G7" s="126" t="s">
        <v>680</v>
      </c>
      <c r="J7" s="126" t="s">
        <v>889</v>
      </c>
    </row>
    <row r="8" spans="1:10">
      <c r="A8" s="126">
        <v>7</v>
      </c>
      <c r="B8" s="126" t="s">
        <v>657</v>
      </c>
      <c r="C8" s="126" t="s">
        <v>292</v>
      </c>
      <c r="D8" s="126" t="s">
        <v>681</v>
      </c>
      <c r="E8" s="126" t="s">
        <v>682</v>
      </c>
      <c r="F8" s="126" t="s">
        <v>683</v>
      </c>
      <c r="G8" s="126" t="s">
        <v>560</v>
      </c>
      <c r="J8" s="126" t="s">
        <v>889</v>
      </c>
    </row>
    <row r="9" spans="1:10">
      <c r="A9" s="126">
        <v>8</v>
      </c>
      <c r="B9" s="126" t="s">
        <v>657</v>
      </c>
      <c r="C9" s="126" t="s">
        <v>292</v>
      </c>
      <c r="D9" s="126" t="s">
        <v>684</v>
      </c>
      <c r="E9" s="126" t="s">
        <v>685</v>
      </c>
      <c r="F9" s="126" t="s">
        <v>686</v>
      </c>
      <c r="G9" s="126" t="s">
        <v>687</v>
      </c>
      <c r="J9" s="126" t="s">
        <v>889</v>
      </c>
    </row>
    <row r="10" spans="1:10">
      <c r="A10" s="126">
        <v>9</v>
      </c>
      <c r="B10" s="126" t="s">
        <v>657</v>
      </c>
      <c r="C10" s="126" t="s">
        <v>292</v>
      </c>
      <c r="D10" s="126" t="s">
        <v>688</v>
      </c>
      <c r="E10" s="126" t="s">
        <v>689</v>
      </c>
      <c r="F10" s="126" t="s">
        <v>690</v>
      </c>
      <c r="G10" s="126" t="s">
        <v>691</v>
      </c>
      <c r="J10" s="126" t="s">
        <v>889</v>
      </c>
    </row>
    <row r="11" spans="1:10">
      <c r="A11" s="126">
        <v>10</v>
      </c>
      <c r="B11" s="126" t="s">
        <v>657</v>
      </c>
      <c r="C11" s="126" t="s">
        <v>292</v>
      </c>
      <c r="D11" s="126" t="s">
        <v>692</v>
      </c>
      <c r="E11" s="126" t="s">
        <v>693</v>
      </c>
      <c r="F11" s="126" t="s">
        <v>694</v>
      </c>
      <c r="G11" s="126" t="s">
        <v>695</v>
      </c>
      <c r="J11" s="126" t="s">
        <v>889</v>
      </c>
    </row>
    <row r="12" spans="1:10">
      <c r="A12" s="126">
        <v>11</v>
      </c>
      <c r="B12" s="126" t="s">
        <v>657</v>
      </c>
      <c r="C12" s="126" t="s">
        <v>292</v>
      </c>
      <c r="D12" s="126" t="s">
        <v>696</v>
      </c>
      <c r="E12" s="126" t="s">
        <v>697</v>
      </c>
      <c r="F12" s="126" t="s">
        <v>698</v>
      </c>
      <c r="G12" s="126" t="s">
        <v>669</v>
      </c>
      <c r="J12" s="126" t="s">
        <v>889</v>
      </c>
    </row>
    <row r="13" spans="1:10">
      <c r="A13" s="126">
        <v>12</v>
      </c>
      <c r="B13" s="126" t="s">
        <v>657</v>
      </c>
      <c r="C13" s="126" t="s">
        <v>292</v>
      </c>
      <c r="D13" s="126" t="s">
        <v>699</v>
      </c>
      <c r="E13" s="126" t="s">
        <v>700</v>
      </c>
      <c r="F13" s="126" t="s">
        <v>701</v>
      </c>
      <c r="G13" s="126" t="s">
        <v>702</v>
      </c>
      <c r="J13" s="126" t="s">
        <v>889</v>
      </c>
    </row>
    <row r="14" spans="1:10">
      <c r="A14" s="126">
        <v>13</v>
      </c>
      <c r="B14" s="126" t="s">
        <v>657</v>
      </c>
      <c r="C14" s="126" t="s">
        <v>292</v>
      </c>
      <c r="D14" s="126" t="s">
        <v>703</v>
      </c>
      <c r="E14" s="126" t="s">
        <v>704</v>
      </c>
      <c r="F14" s="126" t="s">
        <v>705</v>
      </c>
      <c r="G14" s="126" t="s">
        <v>706</v>
      </c>
      <c r="J14" s="126" t="s">
        <v>889</v>
      </c>
    </row>
    <row r="15" spans="1:10">
      <c r="A15" s="126">
        <v>14</v>
      </c>
      <c r="B15" s="126" t="s">
        <v>657</v>
      </c>
      <c r="C15" s="126" t="s">
        <v>292</v>
      </c>
      <c r="D15" s="126" t="s">
        <v>707</v>
      </c>
      <c r="E15" s="126" t="s">
        <v>708</v>
      </c>
      <c r="F15" s="126" t="s">
        <v>709</v>
      </c>
      <c r="G15" s="126" t="s">
        <v>710</v>
      </c>
      <c r="J15" s="126" t="s">
        <v>889</v>
      </c>
    </row>
    <row r="16" spans="1:10">
      <c r="A16" s="126">
        <v>15</v>
      </c>
      <c r="B16" s="126" t="s">
        <v>657</v>
      </c>
      <c r="C16" s="126" t="s">
        <v>292</v>
      </c>
      <c r="D16" s="126" t="s">
        <v>711</v>
      </c>
      <c r="E16" s="126" t="s">
        <v>712</v>
      </c>
      <c r="F16" s="126" t="s">
        <v>713</v>
      </c>
      <c r="G16" s="126" t="s">
        <v>714</v>
      </c>
      <c r="J16" s="126" t="s">
        <v>889</v>
      </c>
    </row>
    <row r="17" spans="1:10">
      <c r="A17" s="126">
        <v>16</v>
      </c>
      <c r="B17" s="126" t="s">
        <v>657</v>
      </c>
      <c r="C17" s="126" t="s">
        <v>292</v>
      </c>
      <c r="D17" s="126" t="s">
        <v>715</v>
      </c>
      <c r="E17" s="126" t="s">
        <v>716</v>
      </c>
      <c r="F17" s="126" t="s">
        <v>717</v>
      </c>
      <c r="G17" s="126" t="s">
        <v>718</v>
      </c>
      <c r="J17" s="126" t="s">
        <v>889</v>
      </c>
    </row>
    <row r="18" spans="1:10">
      <c r="A18" s="126">
        <v>17</v>
      </c>
      <c r="B18" s="126" t="s">
        <v>657</v>
      </c>
      <c r="C18" s="126" t="s">
        <v>292</v>
      </c>
      <c r="D18" s="126" t="s">
        <v>719</v>
      </c>
      <c r="E18" s="126" t="s">
        <v>720</v>
      </c>
      <c r="F18" s="126" t="s">
        <v>721</v>
      </c>
      <c r="G18" s="126" t="s">
        <v>722</v>
      </c>
      <c r="J18" s="126" t="s">
        <v>889</v>
      </c>
    </row>
    <row r="19" spans="1:10">
      <c r="A19" s="126">
        <v>18</v>
      </c>
      <c r="B19" s="126" t="s">
        <v>657</v>
      </c>
      <c r="C19" s="126" t="s">
        <v>292</v>
      </c>
      <c r="D19" s="126" t="s">
        <v>723</v>
      </c>
      <c r="E19" s="126" t="s">
        <v>724</v>
      </c>
      <c r="F19" s="126" t="s">
        <v>725</v>
      </c>
      <c r="G19" s="126" t="s">
        <v>726</v>
      </c>
      <c r="J19" s="126" t="s">
        <v>889</v>
      </c>
    </row>
    <row r="20" spans="1:10">
      <c r="A20" s="126">
        <v>19</v>
      </c>
      <c r="B20" s="126" t="s">
        <v>657</v>
      </c>
      <c r="C20" s="126" t="s">
        <v>292</v>
      </c>
      <c r="D20" s="126" t="s">
        <v>727</v>
      </c>
      <c r="E20" s="126" t="s">
        <v>728</v>
      </c>
      <c r="F20" s="126" t="s">
        <v>729</v>
      </c>
      <c r="G20" s="126" t="s">
        <v>730</v>
      </c>
      <c r="J20" s="126" t="s">
        <v>889</v>
      </c>
    </row>
    <row r="21" spans="1:10">
      <c r="A21" s="126">
        <v>20</v>
      </c>
      <c r="B21" s="126" t="s">
        <v>657</v>
      </c>
      <c r="C21" s="126" t="s">
        <v>292</v>
      </c>
      <c r="D21" s="126" t="s">
        <v>731</v>
      </c>
      <c r="E21" s="126" t="s">
        <v>732</v>
      </c>
      <c r="F21" s="126" t="s">
        <v>733</v>
      </c>
      <c r="G21" s="126" t="s">
        <v>734</v>
      </c>
      <c r="J21" s="126" t="s">
        <v>889</v>
      </c>
    </row>
    <row r="22" spans="1:10">
      <c r="A22" s="126">
        <v>21</v>
      </c>
      <c r="B22" s="126" t="s">
        <v>657</v>
      </c>
      <c r="C22" s="126" t="s">
        <v>292</v>
      </c>
      <c r="D22" s="126" t="s">
        <v>735</v>
      </c>
      <c r="E22" s="126" t="s">
        <v>736</v>
      </c>
      <c r="F22" s="126" t="s">
        <v>737</v>
      </c>
      <c r="G22" s="126" t="s">
        <v>738</v>
      </c>
      <c r="J22" s="126" t="s">
        <v>889</v>
      </c>
    </row>
    <row r="23" spans="1:10">
      <c r="A23" s="126">
        <v>22</v>
      </c>
      <c r="B23" s="126" t="s">
        <v>657</v>
      </c>
      <c r="C23" s="126" t="s">
        <v>292</v>
      </c>
      <c r="D23" s="126" t="s">
        <v>739</v>
      </c>
      <c r="E23" s="126" t="s">
        <v>740</v>
      </c>
      <c r="F23" s="126" t="s">
        <v>741</v>
      </c>
      <c r="G23" s="126" t="s">
        <v>742</v>
      </c>
      <c r="H23" s="126" t="s">
        <v>743</v>
      </c>
      <c r="J23" s="126" t="s">
        <v>889</v>
      </c>
    </row>
    <row r="24" spans="1:10">
      <c r="A24" s="126">
        <v>23</v>
      </c>
      <c r="B24" s="126" t="s">
        <v>657</v>
      </c>
      <c r="C24" s="126" t="s">
        <v>292</v>
      </c>
      <c r="D24" s="126" t="s">
        <v>744</v>
      </c>
      <c r="E24" s="126" t="s">
        <v>745</v>
      </c>
      <c r="F24" s="126" t="s">
        <v>746</v>
      </c>
      <c r="G24" s="126" t="s">
        <v>742</v>
      </c>
      <c r="J24" s="126" t="s">
        <v>889</v>
      </c>
    </row>
    <row r="25" spans="1:10">
      <c r="A25" s="126">
        <v>24</v>
      </c>
      <c r="B25" s="126" t="s">
        <v>657</v>
      </c>
      <c r="C25" s="126" t="s">
        <v>292</v>
      </c>
      <c r="D25" s="126" t="s">
        <v>747</v>
      </c>
      <c r="E25" s="126" t="s">
        <v>748</v>
      </c>
      <c r="F25" s="126" t="s">
        <v>749</v>
      </c>
      <c r="G25" s="126" t="s">
        <v>687</v>
      </c>
      <c r="J25" s="126" t="s">
        <v>889</v>
      </c>
    </row>
    <row r="26" spans="1:10">
      <c r="A26" s="126">
        <v>25</v>
      </c>
      <c r="B26" s="126" t="s">
        <v>657</v>
      </c>
      <c r="C26" s="126" t="s">
        <v>292</v>
      </c>
      <c r="D26" s="126" t="s">
        <v>750</v>
      </c>
      <c r="E26" s="126" t="s">
        <v>751</v>
      </c>
      <c r="F26" s="126" t="s">
        <v>752</v>
      </c>
      <c r="G26" s="126" t="s">
        <v>753</v>
      </c>
      <c r="J26" s="126" t="s">
        <v>889</v>
      </c>
    </row>
    <row r="27" spans="1:10">
      <c r="A27" s="126">
        <v>26</v>
      </c>
      <c r="B27" s="126" t="s">
        <v>657</v>
      </c>
      <c r="C27" s="126" t="s">
        <v>292</v>
      </c>
      <c r="D27" s="126" t="s">
        <v>754</v>
      </c>
      <c r="E27" s="126" t="s">
        <v>755</v>
      </c>
      <c r="F27" s="126" t="s">
        <v>756</v>
      </c>
      <c r="G27" s="126" t="s">
        <v>757</v>
      </c>
      <c r="J27" s="126" t="s">
        <v>889</v>
      </c>
    </row>
    <row r="28" spans="1:10">
      <c r="A28" s="126">
        <v>27</v>
      </c>
      <c r="B28" s="126" t="s">
        <v>657</v>
      </c>
      <c r="C28" s="126" t="s">
        <v>292</v>
      </c>
      <c r="D28" s="126" t="s">
        <v>758</v>
      </c>
      <c r="E28" s="126" t="s">
        <v>759</v>
      </c>
      <c r="F28" s="126" t="s">
        <v>760</v>
      </c>
      <c r="G28" s="126" t="s">
        <v>718</v>
      </c>
      <c r="J28" s="126" t="s">
        <v>889</v>
      </c>
    </row>
    <row r="29" spans="1:10">
      <c r="A29" s="126">
        <v>28</v>
      </c>
      <c r="B29" s="126" t="s">
        <v>657</v>
      </c>
      <c r="C29" s="126" t="s">
        <v>292</v>
      </c>
      <c r="D29" s="126" t="s">
        <v>761</v>
      </c>
      <c r="E29" s="126" t="s">
        <v>762</v>
      </c>
      <c r="F29" s="126" t="s">
        <v>763</v>
      </c>
      <c r="G29" s="126" t="s">
        <v>753</v>
      </c>
      <c r="J29" s="126" t="s">
        <v>889</v>
      </c>
    </row>
    <row r="30" spans="1:10">
      <c r="A30" s="126">
        <v>29</v>
      </c>
      <c r="B30" s="126" t="s">
        <v>657</v>
      </c>
      <c r="C30" s="126" t="s">
        <v>292</v>
      </c>
      <c r="D30" s="126" t="s">
        <v>764</v>
      </c>
      <c r="E30" s="126" t="s">
        <v>765</v>
      </c>
      <c r="F30" s="126" t="s">
        <v>766</v>
      </c>
      <c r="G30" s="126" t="s">
        <v>767</v>
      </c>
      <c r="J30" s="126" t="s">
        <v>889</v>
      </c>
    </row>
    <row r="31" spans="1:10">
      <c r="A31" s="126">
        <v>30</v>
      </c>
      <c r="B31" s="126" t="s">
        <v>657</v>
      </c>
      <c r="C31" s="126" t="s">
        <v>292</v>
      </c>
      <c r="D31" s="126" t="s">
        <v>768</v>
      </c>
      <c r="E31" s="126" t="s">
        <v>769</v>
      </c>
      <c r="F31" s="126" t="s">
        <v>770</v>
      </c>
      <c r="G31" s="126" t="s">
        <v>771</v>
      </c>
      <c r="J31" s="126" t="s">
        <v>889</v>
      </c>
    </row>
    <row r="32" spans="1:10">
      <c r="A32" s="126">
        <v>31</v>
      </c>
      <c r="B32" s="126" t="s">
        <v>657</v>
      </c>
      <c r="C32" s="126" t="s">
        <v>292</v>
      </c>
      <c r="D32" s="126" t="s">
        <v>772</v>
      </c>
      <c r="E32" s="126" t="s">
        <v>773</v>
      </c>
      <c r="F32" s="126" t="s">
        <v>774</v>
      </c>
      <c r="G32" s="126" t="s">
        <v>775</v>
      </c>
      <c r="J32" s="126" t="s">
        <v>889</v>
      </c>
    </row>
    <row r="33" spans="1:10">
      <c r="A33" s="126">
        <v>32</v>
      </c>
      <c r="B33" s="126" t="s">
        <v>657</v>
      </c>
      <c r="C33" s="126" t="s">
        <v>292</v>
      </c>
      <c r="D33" s="126" t="s">
        <v>776</v>
      </c>
      <c r="E33" s="126" t="s">
        <v>777</v>
      </c>
      <c r="F33" s="126" t="s">
        <v>778</v>
      </c>
      <c r="G33" s="126" t="s">
        <v>753</v>
      </c>
      <c r="J33" s="126" t="s">
        <v>889</v>
      </c>
    </row>
    <row r="34" spans="1:10">
      <c r="A34" s="126">
        <v>33</v>
      </c>
      <c r="B34" s="126" t="s">
        <v>657</v>
      </c>
      <c r="C34" s="126" t="s">
        <v>292</v>
      </c>
      <c r="D34" s="126" t="s">
        <v>779</v>
      </c>
      <c r="E34" s="126" t="s">
        <v>780</v>
      </c>
      <c r="F34" s="126" t="s">
        <v>781</v>
      </c>
      <c r="G34" s="126" t="s">
        <v>782</v>
      </c>
      <c r="J34" s="126" t="s">
        <v>889</v>
      </c>
    </row>
    <row r="35" spans="1:10">
      <c r="A35" s="126">
        <v>34</v>
      </c>
      <c r="B35" s="126" t="s">
        <v>657</v>
      </c>
      <c r="C35" s="126" t="s">
        <v>292</v>
      </c>
      <c r="D35" s="126" t="s">
        <v>783</v>
      </c>
      <c r="E35" s="126" t="s">
        <v>784</v>
      </c>
      <c r="F35" s="126" t="s">
        <v>785</v>
      </c>
      <c r="G35" s="126" t="s">
        <v>786</v>
      </c>
      <c r="J35" s="126" t="s">
        <v>889</v>
      </c>
    </row>
    <row r="36" spans="1:10">
      <c r="A36" s="126">
        <v>35</v>
      </c>
      <c r="B36" s="126" t="s">
        <v>657</v>
      </c>
      <c r="C36" s="126" t="s">
        <v>292</v>
      </c>
      <c r="D36" s="126" t="s">
        <v>787</v>
      </c>
      <c r="E36" s="126" t="s">
        <v>788</v>
      </c>
      <c r="F36" s="126" t="s">
        <v>789</v>
      </c>
      <c r="G36" s="126" t="s">
        <v>710</v>
      </c>
      <c r="J36" s="126" t="s">
        <v>889</v>
      </c>
    </row>
    <row r="37" spans="1:10">
      <c r="A37" s="126">
        <v>36</v>
      </c>
      <c r="B37" s="126" t="s">
        <v>657</v>
      </c>
      <c r="C37" s="126" t="s">
        <v>292</v>
      </c>
      <c r="D37" s="126" t="s">
        <v>790</v>
      </c>
      <c r="E37" s="126" t="s">
        <v>791</v>
      </c>
      <c r="F37" s="126" t="s">
        <v>792</v>
      </c>
      <c r="G37" s="126" t="s">
        <v>753</v>
      </c>
      <c r="J37" s="126" t="s">
        <v>889</v>
      </c>
    </row>
    <row r="38" spans="1:10">
      <c r="A38" s="126">
        <v>37</v>
      </c>
      <c r="B38" s="126" t="s">
        <v>657</v>
      </c>
      <c r="C38" s="126" t="s">
        <v>292</v>
      </c>
      <c r="D38" s="126" t="s">
        <v>793</v>
      </c>
      <c r="E38" s="126" t="s">
        <v>794</v>
      </c>
      <c r="F38" s="126" t="s">
        <v>795</v>
      </c>
      <c r="G38" s="126" t="s">
        <v>687</v>
      </c>
      <c r="J38" s="126" t="s">
        <v>889</v>
      </c>
    </row>
    <row r="39" spans="1:10">
      <c r="A39" s="126">
        <v>38</v>
      </c>
      <c r="B39" s="126" t="s">
        <v>657</v>
      </c>
      <c r="C39" s="126" t="s">
        <v>292</v>
      </c>
      <c r="D39" s="126" t="s">
        <v>796</v>
      </c>
      <c r="E39" s="126" t="s">
        <v>797</v>
      </c>
      <c r="F39" s="126" t="s">
        <v>798</v>
      </c>
      <c r="G39" s="126" t="s">
        <v>691</v>
      </c>
      <c r="J39" s="126" t="s">
        <v>889</v>
      </c>
    </row>
    <row r="40" spans="1:10">
      <c r="A40" s="126">
        <v>39</v>
      </c>
      <c r="B40" s="126" t="s">
        <v>657</v>
      </c>
      <c r="C40" s="126" t="s">
        <v>292</v>
      </c>
      <c r="D40" s="126" t="s">
        <v>799</v>
      </c>
      <c r="E40" s="126" t="s">
        <v>800</v>
      </c>
      <c r="F40" s="126" t="s">
        <v>801</v>
      </c>
      <c r="G40" s="126" t="s">
        <v>802</v>
      </c>
      <c r="J40" s="126" t="s">
        <v>889</v>
      </c>
    </row>
    <row r="41" spans="1:10">
      <c r="A41" s="126">
        <v>40</v>
      </c>
      <c r="B41" s="126" t="s">
        <v>657</v>
      </c>
      <c r="C41" s="126" t="s">
        <v>292</v>
      </c>
      <c r="D41" s="126" t="s">
        <v>803</v>
      </c>
      <c r="E41" s="126" t="s">
        <v>804</v>
      </c>
      <c r="F41" s="126" t="s">
        <v>805</v>
      </c>
      <c r="G41" s="126" t="s">
        <v>806</v>
      </c>
      <c r="J41" s="126" t="s">
        <v>889</v>
      </c>
    </row>
    <row r="42" spans="1:10">
      <c r="A42" s="126">
        <v>41</v>
      </c>
      <c r="B42" s="126" t="s">
        <v>657</v>
      </c>
      <c r="C42" s="126" t="s">
        <v>292</v>
      </c>
      <c r="D42" s="126" t="s">
        <v>807</v>
      </c>
      <c r="E42" s="126" t="s">
        <v>808</v>
      </c>
      <c r="F42" s="126" t="s">
        <v>809</v>
      </c>
      <c r="G42" s="126" t="s">
        <v>753</v>
      </c>
      <c r="J42" s="126" t="s">
        <v>889</v>
      </c>
    </row>
    <row r="43" spans="1:10">
      <c r="A43" s="126">
        <v>42</v>
      </c>
      <c r="B43" s="126" t="s">
        <v>657</v>
      </c>
      <c r="C43" s="126" t="s">
        <v>292</v>
      </c>
      <c r="D43" s="126" t="s">
        <v>810</v>
      </c>
      <c r="E43" s="126" t="s">
        <v>811</v>
      </c>
      <c r="F43" s="126" t="s">
        <v>812</v>
      </c>
      <c r="G43" s="126" t="s">
        <v>813</v>
      </c>
      <c r="J43" s="126" t="s">
        <v>889</v>
      </c>
    </row>
    <row r="44" spans="1:10">
      <c r="A44" s="126">
        <v>43</v>
      </c>
      <c r="B44" s="126" t="s">
        <v>657</v>
      </c>
      <c r="C44" s="126" t="s">
        <v>292</v>
      </c>
      <c r="D44" s="126" t="s">
        <v>814</v>
      </c>
      <c r="E44" s="126" t="s">
        <v>815</v>
      </c>
      <c r="F44" s="126" t="s">
        <v>816</v>
      </c>
      <c r="G44" s="126" t="s">
        <v>742</v>
      </c>
      <c r="J44" s="126" t="s">
        <v>889</v>
      </c>
    </row>
    <row r="45" spans="1:10">
      <c r="A45" s="126">
        <v>44</v>
      </c>
      <c r="B45" s="126" t="s">
        <v>657</v>
      </c>
      <c r="C45" s="126" t="s">
        <v>292</v>
      </c>
      <c r="D45" s="126" t="s">
        <v>817</v>
      </c>
      <c r="E45" s="126" t="s">
        <v>818</v>
      </c>
      <c r="F45" s="126" t="s">
        <v>819</v>
      </c>
      <c r="G45" s="126" t="s">
        <v>820</v>
      </c>
      <c r="J45" s="126" t="s">
        <v>889</v>
      </c>
    </row>
    <row r="46" spans="1:10">
      <c r="A46" s="126">
        <v>45</v>
      </c>
      <c r="B46" s="126" t="s">
        <v>657</v>
      </c>
      <c r="C46" s="126" t="s">
        <v>292</v>
      </c>
      <c r="D46" s="126" t="s">
        <v>821</v>
      </c>
      <c r="E46" s="126" t="s">
        <v>822</v>
      </c>
      <c r="F46" s="126" t="s">
        <v>823</v>
      </c>
      <c r="G46" s="126" t="s">
        <v>820</v>
      </c>
      <c r="J46" s="126" t="s">
        <v>889</v>
      </c>
    </row>
    <row r="47" spans="1:10">
      <c r="A47" s="126">
        <v>46</v>
      </c>
      <c r="B47" s="126" t="s">
        <v>657</v>
      </c>
      <c r="C47" s="126" t="s">
        <v>292</v>
      </c>
      <c r="D47" s="126" t="s">
        <v>824</v>
      </c>
      <c r="E47" s="126" t="s">
        <v>825</v>
      </c>
      <c r="F47" s="126" t="s">
        <v>826</v>
      </c>
      <c r="G47" s="126" t="s">
        <v>827</v>
      </c>
      <c r="J47" s="126" t="s">
        <v>889</v>
      </c>
    </row>
    <row r="48" spans="1:10">
      <c r="A48" s="126">
        <v>47</v>
      </c>
      <c r="B48" s="126" t="s">
        <v>657</v>
      </c>
      <c r="C48" s="126" t="s">
        <v>292</v>
      </c>
      <c r="D48" s="126" t="s">
        <v>828</v>
      </c>
      <c r="E48" s="126" t="s">
        <v>829</v>
      </c>
      <c r="F48" s="126" t="s">
        <v>830</v>
      </c>
      <c r="G48" s="126" t="s">
        <v>831</v>
      </c>
      <c r="J48" s="126" t="s">
        <v>889</v>
      </c>
    </row>
    <row r="49" spans="1:10">
      <c r="A49" s="126">
        <v>48</v>
      </c>
      <c r="B49" s="126" t="s">
        <v>657</v>
      </c>
      <c r="C49" s="126" t="s">
        <v>292</v>
      </c>
      <c r="D49" s="126" t="s">
        <v>832</v>
      </c>
      <c r="E49" s="126" t="s">
        <v>833</v>
      </c>
      <c r="F49" s="126" t="s">
        <v>834</v>
      </c>
      <c r="G49" s="126" t="s">
        <v>835</v>
      </c>
      <c r="J49" s="126" t="s">
        <v>889</v>
      </c>
    </row>
    <row r="50" spans="1:10">
      <c r="A50" s="126">
        <v>49</v>
      </c>
      <c r="B50" s="126" t="s">
        <v>657</v>
      </c>
      <c r="C50" s="126" t="s">
        <v>292</v>
      </c>
      <c r="D50" s="126" t="s">
        <v>836</v>
      </c>
      <c r="E50" s="126" t="s">
        <v>837</v>
      </c>
      <c r="F50" s="126" t="s">
        <v>838</v>
      </c>
      <c r="G50" s="126" t="s">
        <v>753</v>
      </c>
      <c r="J50" s="126" t="s">
        <v>889</v>
      </c>
    </row>
    <row r="51" spans="1:10">
      <c r="A51" s="126">
        <v>50</v>
      </c>
      <c r="B51" s="126" t="s">
        <v>657</v>
      </c>
      <c r="C51" s="126" t="s">
        <v>292</v>
      </c>
      <c r="D51" s="126" t="s">
        <v>839</v>
      </c>
      <c r="E51" s="126" t="s">
        <v>840</v>
      </c>
      <c r="F51" s="126" t="s">
        <v>841</v>
      </c>
      <c r="G51" s="126" t="s">
        <v>842</v>
      </c>
      <c r="J51" s="126" t="s">
        <v>889</v>
      </c>
    </row>
    <row r="52" spans="1:10">
      <c r="A52" s="126">
        <v>51</v>
      </c>
      <c r="B52" s="126" t="s">
        <v>657</v>
      </c>
      <c r="C52" s="126" t="s">
        <v>292</v>
      </c>
      <c r="D52" s="126" t="s">
        <v>843</v>
      </c>
      <c r="E52" s="126" t="s">
        <v>844</v>
      </c>
      <c r="F52" s="126" t="s">
        <v>845</v>
      </c>
      <c r="G52" s="126" t="s">
        <v>771</v>
      </c>
      <c r="J52" s="126" t="s">
        <v>889</v>
      </c>
    </row>
    <row r="53" spans="1:10">
      <c r="A53" s="126">
        <v>52</v>
      </c>
      <c r="B53" s="126" t="s">
        <v>657</v>
      </c>
      <c r="C53" s="126" t="s">
        <v>292</v>
      </c>
      <c r="D53" s="126" t="s">
        <v>846</v>
      </c>
      <c r="E53" s="126" t="s">
        <v>847</v>
      </c>
      <c r="F53" s="126" t="s">
        <v>848</v>
      </c>
      <c r="G53" s="126" t="s">
        <v>687</v>
      </c>
      <c r="J53" s="126" t="s">
        <v>889</v>
      </c>
    </row>
    <row r="54" spans="1:10">
      <c r="A54" s="126">
        <v>53</v>
      </c>
      <c r="B54" s="126" t="s">
        <v>657</v>
      </c>
      <c r="C54" s="126" t="s">
        <v>292</v>
      </c>
      <c r="D54" s="126" t="s">
        <v>849</v>
      </c>
      <c r="E54" s="126" t="s">
        <v>850</v>
      </c>
      <c r="F54" s="126" t="s">
        <v>851</v>
      </c>
      <c r="G54" s="126" t="s">
        <v>753</v>
      </c>
      <c r="J54" s="126" t="s">
        <v>889</v>
      </c>
    </row>
    <row r="55" spans="1:10">
      <c r="A55" s="126">
        <v>54</v>
      </c>
      <c r="B55" s="126" t="s">
        <v>657</v>
      </c>
      <c r="C55" s="126" t="s">
        <v>292</v>
      </c>
      <c r="D55" s="126" t="s">
        <v>852</v>
      </c>
      <c r="E55" s="126" t="s">
        <v>853</v>
      </c>
      <c r="F55" s="126" t="s">
        <v>854</v>
      </c>
      <c r="G55" s="126" t="s">
        <v>855</v>
      </c>
      <c r="H55" s="126" t="s">
        <v>856</v>
      </c>
      <c r="J55" s="126" t="s">
        <v>889</v>
      </c>
    </row>
    <row r="56" spans="1:10">
      <c r="A56" s="126">
        <v>55</v>
      </c>
      <c r="B56" s="126" t="s">
        <v>657</v>
      </c>
      <c r="C56" s="126" t="s">
        <v>292</v>
      </c>
      <c r="D56" s="126" t="s">
        <v>857</v>
      </c>
      <c r="E56" s="126" t="s">
        <v>858</v>
      </c>
      <c r="F56" s="126" t="s">
        <v>859</v>
      </c>
      <c r="G56" s="126" t="s">
        <v>753</v>
      </c>
      <c r="J56" s="126" t="s">
        <v>889</v>
      </c>
    </row>
    <row r="57" spans="1:10">
      <c r="A57" s="126">
        <v>56</v>
      </c>
      <c r="B57" s="126" t="s">
        <v>657</v>
      </c>
      <c r="C57" s="126" t="s">
        <v>292</v>
      </c>
      <c r="D57" s="126" t="s">
        <v>860</v>
      </c>
      <c r="E57" s="126" t="s">
        <v>861</v>
      </c>
      <c r="F57" s="126" t="s">
        <v>862</v>
      </c>
      <c r="G57" s="126" t="s">
        <v>820</v>
      </c>
      <c r="J57" s="126" t="s">
        <v>889</v>
      </c>
    </row>
    <row r="58" spans="1:10">
      <c r="A58" s="126">
        <v>57</v>
      </c>
      <c r="B58" s="126" t="s">
        <v>657</v>
      </c>
      <c r="C58" s="126" t="s">
        <v>292</v>
      </c>
      <c r="D58" s="126" t="s">
        <v>863</v>
      </c>
      <c r="E58" s="126" t="s">
        <v>864</v>
      </c>
      <c r="F58" s="126" t="s">
        <v>865</v>
      </c>
      <c r="G58" s="126" t="s">
        <v>669</v>
      </c>
      <c r="J58" s="126" t="s">
        <v>889</v>
      </c>
    </row>
    <row r="59" spans="1:10">
      <c r="A59" s="126">
        <v>58</v>
      </c>
      <c r="B59" s="126" t="s">
        <v>657</v>
      </c>
      <c r="C59" s="126" t="s">
        <v>292</v>
      </c>
      <c r="D59" s="126" t="s">
        <v>866</v>
      </c>
      <c r="E59" s="126" t="s">
        <v>867</v>
      </c>
      <c r="F59" s="126" t="s">
        <v>868</v>
      </c>
      <c r="G59" s="126" t="s">
        <v>855</v>
      </c>
      <c r="J59" s="126" t="s">
        <v>889</v>
      </c>
    </row>
    <row r="60" spans="1:10">
      <c r="A60" s="126">
        <v>59</v>
      </c>
      <c r="B60" s="126" t="s">
        <v>657</v>
      </c>
      <c r="C60" s="126" t="s">
        <v>292</v>
      </c>
      <c r="D60" s="126" t="s">
        <v>869</v>
      </c>
      <c r="E60" s="126" t="s">
        <v>870</v>
      </c>
      <c r="F60" s="126" t="s">
        <v>871</v>
      </c>
      <c r="G60" s="126" t="s">
        <v>753</v>
      </c>
      <c r="J60" s="126" t="s">
        <v>889</v>
      </c>
    </row>
    <row r="61" spans="1:10">
      <c r="A61" s="126">
        <v>60</v>
      </c>
      <c r="B61" s="126" t="s">
        <v>657</v>
      </c>
      <c r="C61" s="126" t="s">
        <v>292</v>
      </c>
      <c r="D61" s="126" t="s">
        <v>872</v>
      </c>
      <c r="E61" s="126" t="s">
        <v>873</v>
      </c>
      <c r="F61" s="126" t="s">
        <v>874</v>
      </c>
      <c r="G61" s="126" t="s">
        <v>753</v>
      </c>
      <c r="J61" s="126" t="s">
        <v>889</v>
      </c>
    </row>
    <row r="62" spans="1:10">
      <c r="A62" s="126">
        <v>61</v>
      </c>
      <c r="B62" s="126" t="s">
        <v>657</v>
      </c>
      <c r="C62" s="126" t="s">
        <v>292</v>
      </c>
      <c r="D62" s="126" t="s">
        <v>875</v>
      </c>
      <c r="E62" s="126" t="s">
        <v>876</v>
      </c>
      <c r="F62" s="126" t="s">
        <v>877</v>
      </c>
      <c r="G62" s="126" t="s">
        <v>753</v>
      </c>
      <c r="J62" s="126" t="s">
        <v>889</v>
      </c>
    </row>
    <row r="63" spans="1:10">
      <c r="A63" s="126">
        <v>62</v>
      </c>
      <c r="B63" s="126" t="s">
        <v>657</v>
      </c>
      <c r="C63" s="126" t="s">
        <v>292</v>
      </c>
      <c r="D63" s="126" t="s">
        <v>878</v>
      </c>
      <c r="E63" s="126" t="s">
        <v>879</v>
      </c>
      <c r="F63" s="126" t="s">
        <v>880</v>
      </c>
      <c r="G63" s="126" t="s">
        <v>669</v>
      </c>
      <c r="J63" s="126" t="s">
        <v>889</v>
      </c>
    </row>
    <row r="64" spans="1:10">
      <c r="A64" s="126">
        <v>63</v>
      </c>
      <c r="B64" s="126" t="s">
        <v>657</v>
      </c>
      <c r="C64" s="126" t="s">
        <v>292</v>
      </c>
      <c r="D64" s="126" t="s">
        <v>881</v>
      </c>
      <c r="E64" s="126" t="s">
        <v>882</v>
      </c>
      <c r="F64" s="126" t="s">
        <v>883</v>
      </c>
      <c r="G64" s="126" t="s">
        <v>831</v>
      </c>
      <c r="J64" s="126" t="s">
        <v>889</v>
      </c>
    </row>
    <row r="65" spans="1:10">
      <c r="A65" s="126">
        <v>64</v>
      </c>
      <c r="B65" s="126" t="s">
        <v>657</v>
      </c>
      <c r="C65" s="126" t="s">
        <v>292</v>
      </c>
      <c r="D65" s="126" t="s">
        <v>884</v>
      </c>
      <c r="E65" s="126" t="s">
        <v>885</v>
      </c>
      <c r="F65" s="126" t="s">
        <v>886</v>
      </c>
      <c r="G65" s="126" t="s">
        <v>887</v>
      </c>
      <c r="J65" s="126" t="s">
        <v>889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71"/>
  </cols>
  <sheetData/>
  <phoneticPr fontId="8"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71"/>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sheetPr codeName="TSH_REESTR_MO">
    <tabColor indexed="47"/>
  </sheetPr>
  <dimension ref="A1:D268"/>
  <sheetViews>
    <sheetView showGridLines="0" zoomScaleNormal="100" workbookViewId="0"/>
  </sheetViews>
  <sheetFormatPr defaultRowHeight="11.25"/>
  <cols>
    <col min="1" max="16384" width="9.140625" style="71"/>
  </cols>
  <sheetData>
    <row r="1" spans="1:4">
      <c r="A1" s="71" t="s">
        <v>888</v>
      </c>
      <c r="B1" s="71" t="s">
        <v>147</v>
      </c>
      <c r="C1" s="71" t="s">
        <v>148</v>
      </c>
      <c r="D1" s="71" t="s">
        <v>1421</v>
      </c>
    </row>
    <row r="2" spans="1:4">
      <c r="A2" s="71">
        <v>1</v>
      </c>
      <c r="B2" s="71" t="s">
        <v>898</v>
      </c>
      <c r="C2" s="71" t="s">
        <v>900</v>
      </c>
      <c r="D2" s="71" t="s">
        <v>901</v>
      </c>
    </row>
    <row r="3" spans="1:4">
      <c r="A3" s="71">
        <v>2</v>
      </c>
      <c r="B3" s="71" t="s">
        <v>898</v>
      </c>
      <c r="C3" s="71" t="s">
        <v>902</v>
      </c>
      <c r="D3" s="71" t="s">
        <v>903</v>
      </c>
    </row>
    <row r="4" spans="1:4">
      <c r="A4" s="71">
        <v>3</v>
      </c>
      <c r="B4" s="71" t="s">
        <v>898</v>
      </c>
      <c r="C4" s="71" t="s">
        <v>898</v>
      </c>
      <c r="D4" s="71" t="s">
        <v>899</v>
      </c>
    </row>
    <row r="5" spans="1:4">
      <c r="A5" s="71">
        <v>4</v>
      </c>
      <c r="B5" s="71" t="s">
        <v>898</v>
      </c>
      <c r="C5" s="71" t="s">
        <v>904</v>
      </c>
      <c r="D5" s="71" t="s">
        <v>905</v>
      </c>
    </row>
    <row r="6" spans="1:4">
      <c r="A6" s="71">
        <v>5</v>
      </c>
      <c r="B6" s="71" t="s">
        <v>898</v>
      </c>
      <c r="C6" s="71" t="s">
        <v>906</v>
      </c>
      <c r="D6" s="71" t="s">
        <v>907</v>
      </c>
    </row>
    <row r="7" spans="1:4">
      <c r="A7" s="71">
        <v>6</v>
      </c>
      <c r="B7" s="71" t="s">
        <v>898</v>
      </c>
      <c r="C7" s="71" t="s">
        <v>908</v>
      </c>
      <c r="D7" s="71" t="s">
        <v>909</v>
      </c>
    </row>
    <row r="8" spans="1:4">
      <c r="A8" s="71">
        <v>7</v>
      </c>
      <c r="B8" s="71" t="s">
        <v>898</v>
      </c>
      <c r="C8" s="71" t="s">
        <v>910</v>
      </c>
      <c r="D8" s="71" t="s">
        <v>911</v>
      </c>
    </row>
    <row r="9" spans="1:4">
      <c r="A9" s="71">
        <v>8</v>
      </c>
      <c r="B9" s="71" t="s">
        <v>898</v>
      </c>
      <c r="C9" s="71" t="s">
        <v>912</v>
      </c>
      <c r="D9" s="71" t="s">
        <v>913</v>
      </c>
    </row>
    <row r="10" spans="1:4">
      <c r="A10" s="71">
        <v>9</v>
      </c>
      <c r="B10" s="71" t="s">
        <v>898</v>
      </c>
      <c r="C10" s="71" t="s">
        <v>914</v>
      </c>
      <c r="D10" s="71" t="s">
        <v>915</v>
      </c>
    </row>
    <row r="11" spans="1:4">
      <c r="A11" s="71">
        <v>10</v>
      </c>
      <c r="B11" s="71" t="s">
        <v>898</v>
      </c>
      <c r="C11" s="71" t="s">
        <v>916</v>
      </c>
      <c r="D11" s="71" t="s">
        <v>917</v>
      </c>
    </row>
    <row r="12" spans="1:4">
      <c r="A12" s="71">
        <v>11</v>
      </c>
      <c r="B12" s="71" t="s">
        <v>898</v>
      </c>
      <c r="C12" s="71" t="s">
        <v>918</v>
      </c>
      <c r="D12" s="71" t="s">
        <v>919</v>
      </c>
    </row>
    <row r="13" spans="1:4">
      <c r="A13" s="71">
        <v>12</v>
      </c>
      <c r="B13" s="71" t="s">
        <v>898</v>
      </c>
      <c r="C13" s="71" t="s">
        <v>920</v>
      </c>
      <c r="D13" s="71" t="s">
        <v>921</v>
      </c>
    </row>
    <row r="14" spans="1:4">
      <c r="A14" s="71">
        <v>13</v>
      </c>
      <c r="B14" s="71" t="s">
        <v>898</v>
      </c>
      <c r="C14" s="71" t="s">
        <v>922</v>
      </c>
      <c r="D14" s="71" t="s">
        <v>923</v>
      </c>
    </row>
    <row r="15" spans="1:4">
      <c r="A15" s="71">
        <v>14</v>
      </c>
      <c r="B15" s="71" t="s">
        <v>898</v>
      </c>
      <c r="C15" s="71" t="s">
        <v>924</v>
      </c>
      <c r="D15" s="71" t="s">
        <v>925</v>
      </c>
    </row>
    <row r="16" spans="1:4">
      <c r="A16" s="71">
        <v>15</v>
      </c>
      <c r="B16" s="71" t="s">
        <v>898</v>
      </c>
      <c r="C16" s="71" t="s">
        <v>926</v>
      </c>
      <c r="D16" s="71" t="s">
        <v>927</v>
      </c>
    </row>
    <row r="17" spans="1:4">
      <c r="A17" s="71">
        <v>16</v>
      </c>
      <c r="B17" s="71" t="s">
        <v>928</v>
      </c>
      <c r="C17" s="71" t="s">
        <v>930</v>
      </c>
      <c r="D17" s="71" t="s">
        <v>931</v>
      </c>
    </row>
    <row r="18" spans="1:4">
      <c r="A18" s="71">
        <v>17</v>
      </c>
      <c r="B18" s="71" t="s">
        <v>928</v>
      </c>
      <c r="C18" s="71" t="s">
        <v>928</v>
      </c>
      <c r="D18" s="71" t="s">
        <v>929</v>
      </c>
    </row>
    <row r="19" spans="1:4">
      <c r="A19" s="71">
        <v>18</v>
      </c>
      <c r="B19" s="71" t="s">
        <v>928</v>
      </c>
      <c r="C19" s="71" t="s">
        <v>932</v>
      </c>
      <c r="D19" s="71" t="s">
        <v>933</v>
      </c>
    </row>
    <row r="20" spans="1:4">
      <c r="A20" s="71">
        <v>19</v>
      </c>
      <c r="B20" s="71" t="s">
        <v>928</v>
      </c>
      <c r="C20" s="71" t="s">
        <v>934</v>
      </c>
      <c r="D20" s="71" t="s">
        <v>935</v>
      </c>
    </row>
    <row r="21" spans="1:4">
      <c r="A21" s="71">
        <v>20</v>
      </c>
      <c r="B21" s="71" t="s">
        <v>928</v>
      </c>
      <c r="C21" s="71" t="s">
        <v>936</v>
      </c>
      <c r="D21" s="71" t="s">
        <v>937</v>
      </c>
    </row>
    <row r="22" spans="1:4">
      <c r="A22" s="71">
        <v>21</v>
      </c>
      <c r="B22" s="71" t="s">
        <v>928</v>
      </c>
      <c r="C22" s="71" t="s">
        <v>938</v>
      </c>
      <c r="D22" s="71" t="s">
        <v>939</v>
      </c>
    </row>
    <row r="23" spans="1:4">
      <c r="A23" s="71">
        <v>22</v>
      </c>
      <c r="B23" s="71" t="s">
        <v>928</v>
      </c>
      <c r="C23" s="71" t="s">
        <v>940</v>
      </c>
      <c r="D23" s="71" t="s">
        <v>941</v>
      </c>
    </row>
    <row r="24" spans="1:4">
      <c r="A24" s="71">
        <v>23</v>
      </c>
      <c r="B24" s="71" t="s">
        <v>928</v>
      </c>
      <c r="C24" s="71" t="s">
        <v>942</v>
      </c>
      <c r="D24" s="71" t="s">
        <v>943</v>
      </c>
    </row>
    <row r="25" spans="1:4">
      <c r="A25" s="71">
        <v>24</v>
      </c>
      <c r="B25" s="71" t="s">
        <v>928</v>
      </c>
      <c r="C25" s="71" t="s">
        <v>944</v>
      </c>
      <c r="D25" s="71" t="s">
        <v>945</v>
      </c>
    </row>
    <row r="26" spans="1:4">
      <c r="A26" s="71">
        <v>25</v>
      </c>
      <c r="B26" s="71" t="s">
        <v>928</v>
      </c>
      <c r="C26" s="71" t="s">
        <v>946</v>
      </c>
      <c r="D26" s="71" t="s">
        <v>947</v>
      </c>
    </row>
    <row r="27" spans="1:4">
      <c r="A27" s="71">
        <v>26</v>
      </c>
      <c r="B27" s="71" t="s">
        <v>928</v>
      </c>
      <c r="C27" s="71" t="s">
        <v>948</v>
      </c>
      <c r="D27" s="71" t="s">
        <v>949</v>
      </c>
    </row>
    <row r="28" spans="1:4">
      <c r="A28" s="71">
        <v>27</v>
      </c>
      <c r="B28" s="71" t="s">
        <v>928</v>
      </c>
      <c r="C28" s="71" t="s">
        <v>950</v>
      </c>
      <c r="D28" s="71" t="s">
        <v>951</v>
      </c>
    </row>
    <row r="29" spans="1:4">
      <c r="A29" s="71">
        <v>28</v>
      </c>
      <c r="B29" s="71" t="s">
        <v>952</v>
      </c>
      <c r="C29" s="71" t="s">
        <v>954</v>
      </c>
      <c r="D29" s="71" t="s">
        <v>955</v>
      </c>
    </row>
    <row r="30" spans="1:4">
      <c r="A30" s="71">
        <v>29</v>
      </c>
      <c r="B30" s="71" t="s">
        <v>952</v>
      </c>
      <c r="C30" s="71" t="s">
        <v>956</v>
      </c>
      <c r="D30" s="71" t="s">
        <v>957</v>
      </c>
    </row>
    <row r="31" spans="1:4">
      <c r="A31" s="71">
        <v>30</v>
      </c>
      <c r="B31" s="71" t="s">
        <v>952</v>
      </c>
      <c r="C31" s="71" t="s">
        <v>952</v>
      </c>
      <c r="D31" s="71" t="s">
        <v>953</v>
      </c>
    </row>
    <row r="32" spans="1:4">
      <c r="A32" s="71">
        <v>31</v>
      </c>
      <c r="B32" s="71" t="s">
        <v>952</v>
      </c>
      <c r="C32" s="71" t="s">
        <v>958</v>
      </c>
      <c r="D32" s="71" t="s">
        <v>959</v>
      </c>
    </row>
    <row r="33" spans="1:4">
      <c r="A33" s="71">
        <v>32</v>
      </c>
      <c r="B33" s="71" t="s">
        <v>952</v>
      </c>
      <c r="C33" s="71" t="s">
        <v>960</v>
      </c>
      <c r="D33" s="71" t="s">
        <v>961</v>
      </c>
    </row>
    <row r="34" spans="1:4">
      <c r="A34" s="71">
        <v>33</v>
      </c>
      <c r="B34" s="71" t="s">
        <v>952</v>
      </c>
      <c r="C34" s="71" t="s">
        <v>962</v>
      </c>
      <c r="D34" s="71" t="s">
        <v>963</v>
      </c>
    </row>
    <row r="35" spans="1:4">
      <c r="A35" s="71">
        <v>34</v>
      </c>
      <c r="B35" s="71" t="s">
        <v>952</v>
      </c>
      <c r="C35" s="71" t="s">
        <v>964</v>
      </c>
      <c r="D35" s="71" t="s">
        <v>965</v>
      </c>
    </row>
    <row r="36" spans="1:4">
      <c r="A36" s="71">
        <v>35</v>
      </c>
      <c r="B36" s="71" t="s">
        <v>952</v>
      </c>
      <c r="C36" s="71" t="s">
        <v>966</v>
      </c>
      <c r="D36" s="71" t="s">
        <v>967</v>
      </c>
    </row>
    <row r="37" spans="1:4">
      <c r="A37" s="71">
        <v>36</v>
      </c>
      <c r="B37" s="71" t="s">
        <v>952</v>
      </c>
      <c r="C37" s="71" t="s">
        <v>968</v>
      </c>
      <c r="D37" s="71" t="s">
        <v>969</v>
      </c>
    </row>
    <row r="38" spans="1:4">
      <c r="A38" s="71">
        <v>37</v>
      </c>
      <c r="B38" s="71" t="s">
        <v>970</v>
      </c>
      <c r="C38" s="71" t="s">
        <v>970</v>
      </c>
      <c r="D38" s="71" t="s">
        <v>971</v>
      </c>
    </row>
    <row r="39" spans="1:4">
      <c r="A39" s="71">
        <v>38</v>
      </c>
      <c r="B39" s="71" t="s">
        <v>972</v>
      </c>
      <c r="C39" s="71" t="s">
        <v>972</v>
      </c>
      <c r="D39" s="71" t="s">
        <v>973</v>
      </c>
    </row>
    <row r="40" spans="1:4">
      <c r="A40" s="71">
        <v>39</v>
      </c>
      <c r="B40" s="71" t="s">
        <v>974</v>
      </c>
      <c r="C40" s="71" t="s">
        <v>974</v>
      </c>
      <c r="D40" s="71" t="s">
        <v>975</v>
      </c>
    </row>
    <row r="41" spans="1:4">
      <c r="A41" s="71">
        <v>40</v>
      </c>
      <c r="B41" s="71" t="s">
        <v>976</v>
      </c>
      <c r="C41" s="71" t="s">
        <v>978</v>
      </c>
      <c r="D41" s="71" t="s">
        <v>979</v>
      </c>
    </row>
    <row r="42" spans="1:4">
      <c r="A42" s="71">
        <v>41</v>
      </c>
      <c r="B42" s="71" t="s">
        <v>976</v>
      </c>
      <c r="C42" s="71" t="s">
        <v>980</v>
      </c>
      <c r="D42" s="71" t="s">
        <v>981</v>
      </c>
    </row>
    <row r="43" spans="1:4">
      <c r="A43" s="71">
        <v>42</v>
      </c>
      <c r="B43" s="71" t="s">
        <v>976</v>
      </c>
      <c r="C43" s="71" t="s">
        <v>982</v>
      </c>
      <c r="D43" s="71" t="s">
        <v>983</v>
      </c>
    </row>
    <row r="44" spans="1:4">
      <c r="A44" s="71">
        <v>43</v>
      </c>
      <c r="B44" s="71" t="s">
        <v>976</v>
      </c>
      <c r="C44" s="71" t="s">
        <v>984</v>
      </c>
      <c r="D44" s="71" t="s">
        <v>985</v>
      </c>
    </row>
    <row r="45" spans="1:4">
      <c r="A45" s="71">
        <v>44</v>
      </c>
      <c r="B45" s="71" t="s">
        <v>976</v>
      </c>
      <c r="C45" s="71" t="s">
        <v>986</v>
      </c>
      <c r="D45" s="71" t="s">
        <v>987</v>
      </c>
    </row>
    <row r="46" spans="1:4">
      <c r="A46" s="71">
        <v>45</v>
      </c>
      <c r="B46" s="71" t="s">
        <v>976</v>
      </c>
      <c r="C46" s="71" t="s">
        <v>976</v>
      </c>
      <c r="D46" s="71" t="s">
        <v>977</v>
      </c>
    </row>
    <row r="47" spans="1:4">
      <c r="A47" s="71">
        <v>46</v>
      </c>
      <c r="B47" s="71" t="s">
        <v>976</v>
      </c>
      <c r="C47" s="71" t="s">
        <v>988</v>
      </c>
      <c r="D47" s="71" t="s">
        <v>989</v>
      </c>
    </row>
    <row r="48" spans="1:4">
      <c r="A48" s="71">
        <v>47</v>
      </c>
      <c r="B48" s="71" t="s">
        <v>976</v>
      </c>
      <c r="C48" s="71" t="s">
        <v>990</v>
      </c>
      <c r="D48" s="71" t="s">
        <v>991</v>
      </c>
    </row>
    <row r="49" spans="1:4">
      <c r="A49" s="71">
        <v>48</v>
      </c>
      <c r="B49" s="71" t="s">
        <v>976</v>
      </c>
      <c r="C49" s="71" t="s">
        <v>992</v>
      </c>
      <c r="D49" s="71" t="s">
        <v>993</v>
      </c>
    </row>
    <row r="50" spans="1:4">
      <c r="A50" s="71">
        <v>49</v>
      </c>
      <c r="B50" s="71" t="s">
        <v>976</v>
      </c>
      <c r="C50" s="71" t="s">
        <v>994</v>
      </c>
      <c r="D50" s="71" t="s">
        <v>995</v>
      </c>
    </row>
    <row r="51" spans="1:4">
      <c r="A51" s="71">
        <v>50</v>
      </c>
      <c r="B51" s="71" t="s">
        <v>976</v>
      </c>
      <c r="C51" s="71" t="s">
        <v>996</v>
      </c>
      <c r="D51" s="71" t="s">
        <v>997</v>
      </c>
    </row>
    <row r="52" spans="1:4">
      <c r="A52" s="71">
        <v>51</v>
      </c>
      <c r="B52" s="71" t="s">
        <v>976</v>
      </c>
      <c r="C52" s="71" t="s">
        <v>998</v>
      </c>
      <c r="D52" s="71" t="s">
        <v>999</v>
      </c>
    </row>
    <row r="53" spans="1:4">
      <c r="A53" s="71">
        <v>52</v>
      </c>
      <c r="B53" s="71" t="s">
        <v>976</v>
      </c>
      <c r="C53" s="71" t="s">
        <v>1000</v>
      </c>
      <c r="D53" s="71" t="s">
        <v>1001</v>
      </c>
    </row>
    <row r="54" spans="1:4">
      <c r="A54" s="71">
        <v>53</v>
      </c>
      <c r="B54" s="71" t="s">
        <v>976</v>
      </c>
      <c r="C54" s="71" t="s">
        <v>1002</v>
      </c>
      <c r="D54" s="71" t="s">
        <v>1003</v>
      </c>
    </row>
    <row r="55" spans="1:4">
      <c r="A55" s="71">
        <v>54</v>
      </c>
      <c r="B55" s="71" t="s">
        <v>1004</v>
      </c>
      <c r="C55" s="71" t="s">
        <v>1006</v>
      </c>
      <c r="D55" s="71" t="s">
        <v>1007</v>
      </c>
    </row>
    <row r="56" spans="1:4">
      <c r="A56" s="71">
        <v>55</v>
      </c>
      <c r="B56" s="71" t="s">
        <v>1004</v>
      </c>
      <c r="C56" s="71" t="s">
        <v>1008</v>
      </c>
      <c r="D56" s="71" t="s">
        <v>1009</v>
      </c>
    </row>
    <row r="57" spans="1:4">
      <c r="A57" s="71">
        <v>56</v>
      </c>
      <c r="B57" s="71" t="s">
        <v>1004</v>
      </c>
      <c r="C57" s="71" t="s">
        <v>1004</v>
      </c>
      <c r="D57" s="71" t="s">
        <v>1005</v>
      </c>
    </row>
    <row r="58" spans="1:4">
      <c r="A58" s="71">
        <v>57</v>
      </c>
      <c r="B58" s="71" t="s">
        <v>1004</v>
      </c>
      <c r="C58" s="71" t="s">
        <v>1010</v>
      </c>
      <c r="D58" s="71" t="s">
        <v>1011</v>
      </c>
    </row>
    <row r="59" spans="1:4">
      <c r="A59" s="71">
        <v>58</v>
      </c>
      <c r="B59" s="71" t="s">
        <v>1004</v>
      </c>
      <c r="C59" s="71" t="s">
        <v>1012</v>
      </c>
      <c r="D59" s="71" t="s">
        <v>1013</v>
      </c>
    </row>
    <row r="60" spans="1:4">
      <c r="A60" s="71">
        <v>59</v>
      </c>
      <c r="B60" s="71" t="s">
        <v>1004</v>
      </c>
      <c r="C60" s="71" t="s">
        <v>1014</v>
      </c>
      <c r="D60" s="71" t="s">
        <v>1015</v>
      </c>
    </row>
    <row r="61" spans="1:4">
      <c r="A61" s="71">
        <v>60</v>
      </c>
      <c r="B61" s="71" t="s">
        <v>1004</v>
      </c>
      <c r="C61" s="71" t="s">
        <v>1016</v>
      </c>
      <c r="D61" s="71" t="s">
        <v>1017</v>
      </c>
    </row>
    <row r="62" spans="1:4">
      <c r="A62" s="71">
        <v>61</v>
      </c>
      <c r="B62" s="71" t="s">
        <v>1004</v>
      </c>
      <c r="C62" s="71" t="s">
        <v>1018</v>
      </c>
      <c r="D62" s="71" t="s">
        <v>1019</v>
      </c>
    </row>
    <row r="63" spans="1:4">
      <c r="A63" s="71">
        <v>62</v>
      </c>
      <c r="B63" s="71" t="s">
        <v>1004</v>
      </c>
      <c r="C63" s="71" t="s">
        <v>1020</v>
      </c>
      <c r="D63" s="71" t="s">
        <v>1021</v>
      </c>
    </row>
    <row r="64" spans="1:4">
      <c r="A64" s="71">
        <v>63</v>
      </c>
      <c r="B64" s="71" t="s">
        <v>1022</v>
      </c>
      <c r="C64" s="71" t="s">
        <v>1024</v>
      </c>
      <c r="D64" s="71" t="s">
        <v>1025</v>
      </c>
    </row>
    <row r="65" spans="1:4">
      <c r="A65" s="71">
        <v>64</v>
      </c>
      <c r="B65" s="71" t="s">
        <v>1022</v>
      </c>
      <c r="C65" s="71" t="s">
        <v>1026</v>
      </c>
      <c r="D65" s="71" t="s">
        <v>1027</v>
      </c>
    </row>
    <row r="66" spans="1:4">
      <c r="A66" s="71">
        <v>65</v>
      </c>
      <c r="B66" s="71" t="s">
        <v>1022</v>
      </c>
      <c r="C66" s="71" t="s">
        <v>1028</v>
      </c>
      <c r="D66" s="71" t="s">
        <v>1029</v>
      </c>
    </row>
    <row r="67" spans="1:4">
      <c r="A67" s="71">
        <v>66</v>
      </c>
      <c r="B67" s="71" t="s">
        <v>1022</v>
      </c>
      <c r="C67" s="71" t="s">
        <v>1022</v>
      </c>
      <c r="D67" s="71" t="s">
        <v>1023</v>
      </c>
    </row>
    <row r="68" spans="1:4">
      <c r="A68" s="71">
        <v>67</v>
      </c>
      <c r="B68" s="71" t="s">
        <v>1022</v>
      </c>
      <c r="C68" s="71" t="s">
        <v>1030</v>
      </c>
      <c r="D68" s="71" t="s">
        <v>1031</v>
      </c>
    </row>
    <row r="69" spans="1:4">
      <c r="A69" s="71">
        <v>68</v>
      </c>
      <c r="B69" s="71" t="s">
        <v>1022</v>
      </c>
      <c r="C69" s="71" t="s">
        <v>1032</v>
      </c>
      <c r="D69" s="71" t="s">
        <v>1033</v>
      </c>
    </row>
    <row r="70" spans="1:4">
      <c r="A70" s="71">
        <v>69</v>
      </c>
      <c r="B70" s="71" t="s">
        <v>1022</v>
      </c>
      <c r="C70" s="71" t="s">
        <v>1034</v>
      </c>
      <c r="D70" s="71" t="s">
        <v>1035</v>
      </c>
    </row>
    <row r="71" spans="1:4">
      <c r="A71" s="71">
        <v>70</v>
      </c>
      <c r="B71" s="71" t="s">
        <v>1022</v>
      </c>
      <c r="C71" s="71" t="s">
        <v>1036</v>
      </c>
      <c r="D71" s="71" t="s">
        <v>1037</v>
      </c>
    </row>
    <row r="72" spans="1:4">
      <c r="A72" s="71">
        <v>71</v>
      </c>
      <c r="B72" s="71" t="s">
        <v>1022</v>
      </c>
      <c r="C72" s="71" t="s">
        <v>1038</v>
      </c>
      <c r="D72" s="71" t="s">
        <v>1039</v>
      </c>
    </row>
    <row r="73" spans="1:4">
      <c r="A73" s="71">
        <v>72</v>
      </c>
      <c r="B73" s="71" t="s">
        <v>1022</v>
      </c>
      <c r="C73" s="71" t="s">
        <v>1040</v>
      </c>
      <c r="D73" s="71" t="s">
        <v>1041</v>
      </c>
    </row>
    <row r="74" spans="1:4">
      <c r="A74" s="71">
        <v>73</v>
      </c>
      <c r="B74" s="71" t="s">
        <v>1022</v>
      </c>
      <c r="C74" s="71" t="s">
        <v>1042</v>
      </c>
      <c r="D74" s="71" t="s">
        <v>1043</v>
      </c>
    </row>
    <row r="75" spans="1:4">
      <c r="A75" s="71">
        <v>74</v>
      </c>
      <c r="B75" s="71" t="s">
        <v>1022</v>
      </c>
      <c r="C75" s="71" t="s">
        <v>1044</v>
      </c>
      <c r="D75" s="71" t="s">
        <v>1045</v>
      </c>
    </row>
    <row r="76" spans="1:4">
      <c r="A76" s="71">
        <v>75</v>
      </c>
      <c r="B76" s="71" t="s">
        <v>1046</v>
      </c>
      <c r="C76" s="71" t="s">
        <v>1048</v>
      </c>
      <c r="D76" s="71" t="s">
        <v>1049</v>
      </c>
    </row>
    <row r="77" spans="1:4">
      <c r="A77" s="71">
        <v>76</v>
      </c>
      <c r="B77" s="71" t="s">
        <v>1046</v>
      </c>
      <c r="C77" s="71" t="s">
        <v>1050</v>
      </c>
      <c r="D77" s="71" t="s">
        <v>1051</v>
      </c>
    </row>
    <row r="78" spans="1:4">
      <c r="A78" s="71">
        <v>77</v>
      </c>
      <c r="B78" s="71" t="s">
        <v>1046</v>
      </c>
      <c r="C78" s="71" t="s">
        <v>1046</v>
      </c>
      <c r="D78" s="71" t="s">
        <v>1047</v>
      </c>
    </row>
    <row r="79" spans="1:4">
      <c r="A79" s="71">
        <v>78</v>
      </c>
      <c r="B79" s="71" t="s">
        <v>1046</v>
      </c>
      <c r="C79" s="71" t="s">
        <v>1052</v>
      </c>
      <c r="D79" s="71" t="s">
        <v>1053</v>
      </c>
    </row>
    <row r="80" spans="1:4">
      <c r="A80" s="71">
        <v>79</v>
      </c>
      <c r="B80" s="71" t="s">
        <v>1046</v>
      </c>
      <c r="C80" s="71" t="s">
        <v>1054</v>
      </c>
      <c r="D80" s="71" t="s">
        <v>1055</v>
      </c>
    </row>
    <row r="81" spans="1:4">
      <c r="A81" s="71">
        <v>80</v>
      </c>
      <c r="B81" s="71" t="s">
        <v>1046</v>
      </c>
      <c r="C81" s="71" t="s">
        <v>1056</v>
      </c>
      <c r="D81" s="71" t="s">
        <v>1057</v>
      </c>
    </row>
    <row r="82" spans="1:4">
      <c r="A82" s="71">
        <v>81</v>
      </c>
      <c r="B82" s="71" t="s">
        <v>1046</v>
      </c>
      <c r="C82" s="71" t="s">
        <v>1058</v>
      </c>
      <c r="D82" s="71" t="s">
        <v>1059</v>
      </c>
    </row>
    <row r="83" spans="1:4">
      <c r="A83" s="71">
        <v>82</v>
      </c>
      <c r="B83" s="71" t="s">
        <v>1046</v>
      </c>
      <c r="C83" s="71" t="s">
        <v>1060</v>
      </c>
      <c r="D83" s="71" t="s">
        <v>1061</v>
      </c>
    </row>
    <row r="84" spans="1:4">
      <c r="A84" s="71">
        <v>83</v>
      </c>
      <c r="B84" s="71" t="s">
        <v>1062</v>
      </c>
      <c r="C84" s="71" t="s">
        <v>1064</v>
      </c>
      <c r="D84" s="71" t="s">
        <v>1065</v>
      </c>
    </row>
    <row r="85" spans="1:4">
      <c r="A85" s="71">
        <v>84</v>
      </c>
      <c r="B85" s="71" t="s">
        <v>1062</v>
      </c>
      <c r="C85" s="71" t="s">
        <v>1066</v>
      </c>
      <c r="D85" s="71" t="s">
        <v>1067</v>
      </c>
    </row>
    <row r="86" spans="1:4">
      <c r="A86" s="71">
        <v>85</v>
      </c>
      <c r="B86" s="71" t="s">
        <v>1062</v>
      </c>
      <c r="C86" s="71" t="s">
        <v>1052</v>
      </c>
      <c r="D86" s="71" t="s">
        <v>1068</v>
      </c>
    </row>
    <row r="87" spans="1:4">
      <c r="A87" s="71">
        <v>86</v>
      </c>
      <c r="B87" s="71" t="s">
        <v>1062</v>
      </c>
      <c r="C87" s="71" t="s">
        <v>1069</v>
      </c>
      <c r="D87" s="71" t="s">
        <v>1070</v>
      </c>
    </row>
    <row r="88" spans="1:4">
      <c r="A88" s="71">
        <v>87</v>
      </c>
      <c r="B88" s="71" t="s">
        <v>1062</v>
      </c>
      <c r="C88" s="71" t="s">
        <v>1071</v>
      </c>
      <c r="D88" s="71" t="s">
        <v>1072</v>
      </c>
    </row>
    <row r="89" spans="1:4">
      <c r="A89" s="71">
        <v>88</v>
      </c>
      <c r="B89" s="71" t="s">
        <v>1062</v>
      </c>
      <c r="C89" s="71" t="s">
        <v>1062</v>
      </c>
      <c r="D89" s="71" t="s">
        <v>1063</v>
      </c>
    </row>
    <row r="90" spans="1:4">
      <c r="A90" s="71">
        <v>89</v>
      </c>
      <c r="B90" s="71" t="s">
        <v>1062</v>
      </c>
      <c r="C90" s="71" t="s">
        <v>1073</v>
      </c>
      <c r="D90" s="71" t="s">
        <v>1074</v>
      </c>
    </row>
    <row r="91" spans="1:4">
      <c r="A91" s="71">
        <v>90</v>
      </c>
      <c r="B91" s="71" t="s">
        <v>1062</v>
      </c>
      <c r="C91" s="71" t="s">
        <v>1075</v>
      </c>
      <c r="D91" s="71" t="s">
        <v>1076</v>
      </c>
    </row>
    <row r="92" spans="1:4">
      <c r="A92" s="71">
        <v>91</v>
      </c>
      <c r="B92" s="71" t="s">
        <v>1062</v>
      </c>
      <c r="C92" s="71" t="s">
        <v>1077</v>
      </c>
      <c r="D92" s="71" t="s">
        <v>1078</v>
      </c>
    </row>
    <row r="93" spans="1:4">
      <c r="A93" s="71">
        <v>92</v>
      </c>
      <c r="B93" s="71" t="s">
        <v>1062</v>
      </c>
      <c r="C93" s="71" t="s">
        <v>1079</v>
      </c>
      <c r="D93" s="71" t="s">
        <v>1080</v>
      </c>
    </row>
    <row r="94" spans="1:4">
      <c r="A94" s="71">
        <v>93</v>
      </c>
      <c r="B94" s="71" t="s">
        <v>1062</v>
      </c>
      <c r="C94" s="71" t="s">
        <v>1081</v>
      </c>
      <c r="D94" s="71" t="s">
        <v>1082</v>
      </c>
    </row>
    <row r="95" spans="1:4">
      <c r="A95" s="71">
        <v>94</v>
      </c>
      <c r="B95" s="71" t="s">
        <v>1083</v>
      </c>
      <c r="C95" s="71" t="s">
        <v>1085</v>
      </c>
      <c r="D95" s="71" t="s">
        <v>1086</v>
      </c>
    </row>
    <row r="96" spans="1:4">
      <c r="A96" s="71">
        <v>95</v>
      </c>
      <c r="B96" s="71" t="s">
        <v>1083</v>
      </c>
      <c r="C96" s="71" t="s">
        <v>1083</v>
      </c>
      <c r="D96" s="71" t="s">
        <v>1084</v>
      </c>
    </row>
    <row r="97" spans="1:4">
      <c r="A97" s="71">
        <v>96</v>
      </c>
      <c r="B97" s="71" t="s">
        <v>1083</v>
      </c>
      <c r="C97" s="71" t="s">
        <v>1087</v>
      </c>
      <c r="D97" s="71" t="s">
        <v>1088</v>
      </c>
    </row>
    <row r="98" spans="1:4">
      <c r="A98" s="71">
        <v>97</v>
      </c>
      <c r="B98" s="71" t="s">
        <v>1083</v>
      </c>
      <c r="C98" s="71" t="s">
        <v>1089</v>
      </c>
      <c r="D98" s="71" t="s">
        <v>1090</v>
      </c>
    </row>
    <row r="99" spans="1:4">
      <c r="A99" s="71">
        <v>98</v>
      </c>
      <c r="B99" s="71" t="s">
        <v>1083</v>
      </c>
      <c r="C99" s="71" t="s">
        <v>1091</v>
      </c>
      <c r="D99" s="71" t="s">
        <v>1092</v>
      </c>
    </row>
    <row r="100" spans="1:4">
      <c r="A100" s="71">
        <v>99</v>
      </c>
      <c r="B100" s="71" t="s">
        <v>1083</v>
      </c>
      <c r="C100" s="71" t="s">
        <v>1093</v>
      </c>
      <c r="D100" s="71" t="s">
        <v>1094</v>
      </c>
    </row>
    <row r="101" spans="1:4">
      <c r="A101" s="71">
        <v>100</v>
      </c>
      <c r="B101" s="71" t="s">
        <v>1083</v>
      </c>
      <c r="C101" s="71" t="s">
        <v>1095</v>
      </c>
      <c r="D101" s="71" t="s">
        <v>1096</v>
      </c>
    </row>
    <row r="102" spans="1:4">
      <c r="A102" s="71">
        <v>101</v>
      </c>
      <c r="B102" s="71" t="s">
        <v>1083</v>
      </c>
      <c r="C102" s="71" t="s">
        <v>1097</v>
      </c>
      <c r="D102" s="71" t="s">
        <v>1098</v>
      </c>
    </row>
    <row r="103" spans="1:4">
      <c r="A103" s="71">
        <v>102</v>
      </c>
      <c r="B103" s="71" t="s">
        <v>1099</v>
      </c>
      <c r="C103" s="71" t="s">
        <v>1099</v>
      </c>
      <c r="D103" s="71" t="s">
        <v>1100</v>
      </c>
    </row>
    <row r="104" spans="1:4">
      <c r="A104" s="71">
        <v>103</v>
      </c>
      <c r="B104" s="71" t="s">
        <v>1099</v>
      </c>
      <c r="C104" s="71" t="s">
        <v>1101</v>
      </c>
      <c r="D104" s="71" t="s">
        <v>1102</v>
      </c>
    </row>
    <row r="105" spans="1:4">
      <c r="A105" s="71">
        <v>104</v>
      </c>
      <c r="B105" s="71" t="s">
        <v>1099</v>
      </c>
      <c r="C105" s="71" t="s">
        <v>1103</v>
      </c>
      <c r="D105" s="71" t="s">
        <v>1104</v>
      </c>
    </row>
    <row r="106" spans="1:4">
      <c r="A106" s="71">
        <v>105</v>
      </c>
      <c r="B106" s="71" t="s">
        <v>1099</v>
      </c>
      <c r="C106" s="71" t="s">
        <v>1105</v>
      </c>
      <c r="D106" s="71" t="s">
        <v>1106</v>
      </c>
    </row>
    <row r="107" spans="1:4">
      <c r="A107" s="71">
        <v>106</v>
      </c>
      <c r="B107" s="71" t="s">
        <v>1099</v>
      </c>
      <c r="C107" s="71" t="s">
        <v>1107</v>
      </c>
      <c r="D107" s="71" t="s">
        <v>1108</v>
      </c>
    </row>
    <row r="108" spans="1:4">
      <c r="A108" s="71">
        <v>107</v>
      </c>
      <c r="B108" s="71" t="s">
        <v>1099</v>
      </c>
      <c r="C108" s="71" t="s">
        <v>1020</v>
      </c>
      <c r="D108" s="71" t="s">
        <v>1109</v>
      </c>
    </row>
    <row r="109" spans="1:4">
      <c r="A109" s="71">
        <v>108</v>
      </c>
      <c r="B109" s="71" t="s">
        <v>1110</v>
      </c>
      <c r="C109" s="71" t="s">
        <v>1112</v>
      </c>
      <c r="D109" s="71" t="s">
        <v>1113</v>
      </c>
    </row>
    <row r="110" spans="1:4">
      <c r="A110" s="71">
        <v>109</v>
      </c>
      <c r="B110" s="71" t="s">
        <v>1110</v>
      </c>
      <c r="C110" s="71" t="s">
        <v>1114</v>
      </c>
      <c r="D110" s="71" t="s">
        <v>1115</v>
      </c>
    </row>
    <row r="111" spans="1:4">
      <c r="A111" s="71">
        <v>110</v>
      </c>
      <c r="B111" s="71" t="s">
        <v>1110</v>
      </c>
      <c r="C111" s="71" t="s">
        <v>1116</v>
      </c>
      <c r="D111" s="71" t="s">
        <v>1117</v>
      </c>
    </row>
    <row r="112" spans="1:4">
      <c r="A112" s="71">
        <v>111</v>
      </c>
      <c r="B112" s="71" t="s">
        <v>1110</v>
      </c>
      <c r="C112" s="71" t="s">
        <v>1118</v>
      </c>
      <c r="D112" s="71" t="s">
        <v>1119</v>
      </c>
    </row>
    <row r="113" spans="1:4">
      <c r="A113" s="71">
        <v>112</v>
      </c>
      <c r="B113" s="71" t="s">
        <v>1110</v>
      </c>
      <c r="C113" s="71" t="s">
        <v>1120</v>
      </c>
      <c r="D113" s="71" t="s">
        <v>1121</v>
      </c>
    </row>
    <row r="114" spans="1:4">
      <c r="A114" s="71">
        <v>113</v>
      </c>
      <c r="B114" s="71" t="s">
        <v>1110</v>
      </c>
      <c r="C114" s="71" t="s">
        <v>1122</v>
      </c>
      <c r="D114" s="71" t="s">
        <v>1123</v>
      </c>
    </row>
    <row r="115" spans="1:4">
      <c r="A115" s="71">
        <v>114</v>
      </c>
      <c r="B115" s="71" t="s">
        <v>1110</v>
      </c>
      <c r="C115" s="71" t="s">
        <v>1124</v>
      </c>
      <c r="D115" s="71" t="s">
        <v>1125</v>
      </c>
    </row>
    <row r="116" spans="1:4">
      <c r="A116" s="71">
        <v>115</v>
      </c>
      <c r="B116" s="71" t="s">
        <v>1110</v>
      </c>
      <c r="C116" s="71" t="s">
        <v>1056</v>
      </c>
      <c r="D116" s="71" t="s">
        <v>1126</v>
      </c>
    </row>
    <row r="117" spans="1:4">
      <c r="A117" s="71">
        <v>116</v>
      </c>
      <c r="B117" s="71" t="s">
        <v>1110</v>
      </c>
      <c r="C117" s="71" t="s">
        <v>1127</v>
      </c>
      <c r="D117" s="71" t="s">
        <v>1128</v>
      </c>
    </row>
    <row r="118" spans="1:4">
      <c r="A118" s="71">
        <v>117</v>
      </c>
      <c r="B118" s="71" t="s">
        <v>1110</v>
      </c>
      <c r="C118" s="71" t="s">
        <v>1110</v>
      </c>
      <c r="D118" s="71" t="s">
        <v>1111</v>
      </c>
    </row>
    <row r="119" spans="1:4">
      <c r="A119" s="71">
        <v>118</v>
      </c>
      <c r="B119" s="71" t="s">
        <v>1110</v>
      </c>
      <c r="C119" s="71" t="s">
        <v>1129</v>
      </c>
      <c r="D119" s="71" t="s">
        <v>1130</v>
      </c>
    </row>
    <row r="120" spans="1:4">
      <c r="A120" s="71">
        <v>119</v>
      </c>
      <c r="B120" s="71" t="s">
        <v>1110</v>
      </c>
      <c r="C120" s="71" t="s">
        <v>1131</v>
      </c>
      <c r="D120" s="71" t="s">
        <v>1132</v>
      </c>
    </row>
    <row r="121" spans="1:4">
      <c r="A121" s="71">
        <v>120</v>
      </c>
      <c r="B121" s="71" t="s">
        <v>1110</v>
      </c>
      <c r="C121" s="71" t="s">
        <v>1133</v>
      </c>
      <c r="D121" s="71" t="s">
        <v>1134</v>
      </c>
    </row>
    <row r="122" spans="1:4">
      <c r="A122" s="71">
        <v>121</v>
      </c>
      <c r="B122" s="71" t="s">
        <v>1110</v>
      </c>
      <c r="C122" s="71" t="s">
        <v>1135</v>
      </c>
      <c r="D122" s="71" t="s">
        <v>1136</v>
      </c>
    </row>
    <row r="123" spans="1:4">
      <c r="A123" s="71">
        <v>122</v>
      </c>
      <c r="B123" s="71" t="s">
        <v>1137</v>
      </c>
      <c r="C123" s="71" t="s">
        <v>1139</v>
      </c>
      <c r="D123" s="71" t="s">
        <v>1140</v>
      </c>
    </row>
    <row r="124" spans="1:4">
      <c r="A124" s="71">
        <v>123</v>
      </c>
      <c r="B124" s="71" t="s">
        <v>1137</v>
      </c>
      <c r="C124" s="71" t="s">
        <v>1141</v>
      </c>
      <c r="D124" s="71" t="s">
        <v>1142</v>
      </c>
    </row>
    <row r="125" spans="1:4">
      <c r="A125" s="71">
        <v>124</v>
      </c>
      <c r="B125" s="71" t="s">
        <v>1137</v>
      </c>
      <c r="C125" s="71" t="s">
        <v>1143</v>
      </c>
      <c r="D125" s="71" t="s">
        <v>1144</v>
      </c>
    </row>
    <row r="126" spans="1:4">
      <c r="A126" s="71">
        <v>125</v>
      </c>
      <c r="B126" s="71" t="s">
        <v>1137</v>
      </c>
      <c r="C126" s="71" t="s">
        <v>1145</v>
      </c>
      <c r="D126" s="71" t="s">
        <v>1146</v>
      </c>
    </row>
    <row r="127" spans="1:4">
      <c r="A127" s="71">
        <v>126</v>
      </c>
      <c r="B127" s="71" t="s">
        <v>1137</v>
      </c>
      <c r="C127" s="71" t="s">
        <v>1147</v>
      </c>
      <c r="D127" s="71" t="s">
        <v>1148</v>
      </c>
    </row>
    <row r="128" spans="1:4">
      <c r="A128" s="71">
        <v>127</v>
      </c>
      <c r="B128" s="71" t="s">
        <v>1137</v>
      </c>
      <c r="C128" s="71" t="s">
        <v>1149</v>
      </c>
      <c r="D128" s="71" t="s">
        <v>1150</v>
      </c>
    </row>
    <row r="129" spans="1:4">
      <c r="A129" s="71">
        <v>128</v>
      </c>
      <c r="B129" s="71" t="s">
        <v>1137</v>
      </c>
      <c r="C129" s="71" t="s">
        <v>1151</v>
      </c>
      <c r="D129" s="71" t="s">
        <v>1152</v>
      </c>
    </row>
    <row r="130" spans="1:4">
      <c r="A130" s="71">
        <v>129</v>
      </c>
      <c r="B130" s="71" t="s">
        <v>1137</v>
      </c>
      <c r="C130" s="71" t="s">
        <v>1153</v>
      </c>
      <c r="D130" s="71" t="s">
        <v>1154</v>
      </c>
    </row>
    <row r="131" spans="1:4">
      <c r="A131" s="71">
        <v>130</v>
      </c>
      <c r="B131" s="71" t="s">
        <v>1137</v>
      </c>
      <c r="C131" s="71" t="s">
        <v>1075</v>
      </c>
      <c r="D131" s="71" t="s">
        <v>1155</v>
      </c>
    </row>
    <row r="132" spans="1:4">
      <c r="A132" s="71">
        <v>131</v>
      </c>
      <c r="B132" s="71" t="s">
        <v>1137</v>
      </c>
      <c r="C132" s="71" t="s">
        <v>1137</v>
      </c>
      <c r="D132" s="71" t="s">
        <v>1138</v>
      </c>
    </row>
    <row r="133" spans="1:4">
      <c r="A133" s="71">
        <v>132</v>
      </c>
      <c r="B133" s="71" t="s">
        <v>1137</v>
      </c>
      <c r="C133" s="71" t="s">
        <v>1156</v>
      </c>
      <c r="D133" s="71" t="s">
        <v>1157</v>
      </c>
    </row>
    <row r="134" spans="1:4">
      <c r="A134" s="71">
        <v>133</v>
      </c>
      <c r="B134" s="71" t="s">
        <v>1137</v>
      </c>
      <c r="C134" s="71" t="s">
        <v>1158</v>
      </c>
      <c r="D134" s="71" t="s">
        <v>1159</v>
      </c>
    </row>
    <row r="135" spans="1:4">
      <c r="A135" s="71">
        <v>134</v>
      </c>
      <c r="B135" s="71" t="s">
        <v>1137</v>
      </c>
      <c r="C135" s="71" t="s">
        <v>1160</v>
      </c>
      <c r="D135" s="71" t="s">
        <v>1161</v>
      </c>
    </row>
    <row r="136" spans="1:4">
      <c r="A136" s="71">
        <v>135</v>
      </c>
      <c r="B136" s="71" t="s">
        <v>1137</v>
      </c>
      <c r="C136" s="71" t="s">
        <v>1162</v>
      </c>
      <c r="D136" s="71" t="s">
        <v>1163</v>
      </c>
    </row>
    <row r="137" spans="1:4">
      <c r="A137" s="71">
        <v>136</v>
      </c>
      <c r="B137" s="71" t="s">
        <v>1137</v>
      </c>
      <c r="C137" s="71" t="s">
        <v>1164</v>
      </c>
      <c r="D137" s="71" t="s">
        <v>1165</v>
      </c>
    </row>
    <row r="138" spans="1:4">
      <c r="A138" s="71">
        <v>137</v>
      </c>
      <c r="B138" s="71" t="s">
        <v>1137</v>
      </c>
      <c r="C138" s="71" t="s">
        <v>1166</v>
      </c>
      <c r="D138" s="71" t="s">
        <v>1167</v>
      </c>
    </row>
    <row r="139" spans="1:4">
      <c r="A139" s="71">
        <v>138</v>
      </c>
      <c r="B139" s="71" t="s">
        <v>1137</v>
      </c>
      <c r="C139" s="71" t="s">
        <v>1168</v>
      </c>
      <c r="D139" s="71" t="s">
        <v>1169</v>
      </c>
    </row>
    <row r="140" spans="1:4">
      <c r="A140" s="71">
        <v>139</v>
      </c>
      <c r="B140" s="71" t="s">
        <v>1170</v>
      </c>
      <c r="C140" s="71" t="s">
        <v>1172</v>
      </c>
      <c r="D140" s="71" t="s">
        <v>1173</v>
      </c>
    </row>
    <row r="141" spans="1:4">
      <c r="A141" s="71">
        <v>140</v>
      </c>
      <c r="B141" s="71" t="s">
        <v>1170</v>
      </c>
      <c r="C141" s="71" t="s">
        <v>1174</v>
      </c>
      <c r="D141" s="71" t="s">
        <v>1175</v>
      </c>
    </row>
    <row r="142" spans="1:4">
      <c r="A142" s="71">
        <v>141</v>
      </c>
      <c r="B142" s="71" t="s">
        <v>1170</v>
      </c>
      <c r="C142" s="71" t="s">
        <v>1176</v>
      </c>
      <c r="D142" s="71" t="s">
        <v>1177</v>
      </c>
    </row>
    <row r="143" spans="1:4">
      <c r="A143" s="71">
        <v>142</v>
      </c>
      <c r="B143" s="71" t="s">
        <v>1170</v>
      </c>
      <c r="C143" s="71" t="s">
        <v>1178</v>
      </c>
      <c r="D143" s="71" t="s">
        <v>1179</v>
      </c>
    </row>
    <row r="144" spans="1:4">
      <c r="A144" s="71">
        <v>143</v>
      </c>
      <c r="B144" s="71" t="s">
        <v>1170</v>
      </c>
      <c r="C144" s="71" t="s">
        <v>1180</v>
      </c>
      <c r="D144" s="71" t="s">
        <v>1181</v>
      </c>
    </row>
    <row r="145" spans="1:4">
      <c r="A145" s="71">
        <v>144</v>
      </c>
      <c r="B145" s="71" t="s">
        <v>1170</v>
      </c>
      <c r="C145" s="71" t="s">
        <v>1170</v>
      </c>
      <c r="D145" s="71" t="s">
        <v>1171</v>
      </c>
    </row>
    <row r="146" spans="1:4">
      <c r="A146" s="71">
        <v>145</v>
      </c>
      <c r="B146" s="71" t="s">
        <v>1170</v>
      </c>
      <c r="C146" s="71" t="s">
        <v>1042</v>
      </c>
      <c r="D146" s="71" t="s">
        <v>1182</v>
      </c>
    </row>
    <row r="147" spans="1:4">
      <c r="A147" s="71">
        <v>146</v>
      </c>
      <c r="B147" s="71" t="s">
        <v>1170</v>
      </c>
      <c r="C147" s="71" t="s">
        <v>1183</v>
      </c>
      <c r="D147" s="71" t="s">
        <v>1184</v>
      </c>
    </row>
    <row r="148" spans="1:4">
      <c r="A148" s="71">
        <v>147</v>
      </c>
      <c r="B148" s="71" t="s">
        <v>1170</v>
      </c>
      <c r="C148" s="71" t="s">
        <v>1185</v>
      </c>
      <c r="D148" s="71" t="s">
        <v>1186</v>
      </c>
    </row>
    <row r="149" spans="1:4">
      <c r="A149" s="71">
        <v>148</v>
      </c>
      <c r="B149" s="71" t="s">
        <v>1187</v>
      </c>
      <c r="C149" s="71" t="s">
        <v>1189</v>
      </c>
      <c r="D149" s="71" t="s">
        <v>1190</v>
      </c>
    </row>
    <row r="150" spans="1:4">
      <c r="A150" s="71">
        <v>149</v>
      </c>
      <c r="B150" s="71" t="s">
        <v>1187</v>
      </c>
      <c r="C150" s="71" t="s">
        <v>1191</v>
      </c>
      <c r="D150" s="71" t="s">
        <v>1192</v>
      </c>
    </row>
    <row r="151" spans="1:4">
      <c r="A151" s="71">
        <v>150</v>
      </c>
      <c r="B151" s="71" t="s">
        <v>1187</v>
      </c>
      <c r="C151" s="71" t="s">
        <v>1193</v>
      </c>
      <c r="D151" s="71" t="s">
        <v>1194</v>
      </c>
    </row>
    <row r="152" spans="1:4">
      <c r="A152" s="71">
        <v>151</v>
      </c>
      <c r="B152" s="71" t="s">
        <v>1187</v>
      </c>
      <c r="C152" s="71" t="s">
        <v>1195</v>
      </c>
      <c r="D152" s="71" t="s">
        <v>1196</v>
      </c>
    </row>
    <row r="153" spans="1:4">
      <c r="A153" s="71">
        <v>152</v>
      </c>
      <c r="B153" s="71" t="s">
        <v>1187</v>
      </c>
      <c r="C153" s="71" t="s">
        <v>1197</v>
      </c>
      <c r="D153" s="71" t="s">
        <v>1198</v>
      </c>
    </row>
    <row r="154" spans="1:4">
      <c r="A154" s="71">
        <v>153</v>
      </c>
      <c r="B154" s="71" t="s">
        <v>1187</v>
      </c>
      <c r="C154" s="71" t="s">
        <v>1199</v>
      </c>
      <c r="D154" s="71" t="s">
        <v>1200</v>
      </c>
    </row>
    <row r="155" spans="1:4">
      <c r="A155" s="71">
        <v>154</v>
      </c>
      <c r="B155" s="71" t="s">
        <v>1187</v>
      </c>
      <c r="C155" s="71" t="s">
        <v>1187</v>
      </c>
      <c r="D155" s="71" t="s">
        <v>1188</v>
      </c>
    </row>
    <row r="156" spans="1:4">
      <c r="A156" s="71">
        <v>155</v>
      </c>
      <c r="B156" s="71" t="s">
        <v>1187</v>
      </c>
      <c r="C156" s="71" t="s">
        <v>1201</v>
      </c>
      <c r="D156" s="71" t="s">
        <v>1202</v>
      </c>
    </row>
    <row r="157" spans="1:4">
      <c r="A157" s="71">
        <v>156</v>
      </c>
      <c r="B157" s="71" t="s">
        <v>1187</v>
      </c>
      <c r="C157" s="71" t="s">
        <v>1203</v>
      </c>
      <c r="D157" s="71" t="s">
        <v>1204</v>
      </c>
    </row>
    <row r="158" spans="1:4">
      <c r="A158" s="71">
        <v>157</v>
      </c>
      <c r="B158" s="71" t="s">
        <v>1187</v>
      </c>
      <c r="C158" s="71" t="s">
        <v>1205</v>
      </c>
      <c r="D158" s="71" t="s">
        <v>1206</v>
      </c>
    </row>
    <row r="159" spans="1:4">
      <c r="A159" s="71">
        <v>158</v>
      </c>
      <c r="B159" s="71" t="s">
        <v>1187</v>
      </c>
      <c r="C159" s="71" t="s">
        <v>1207</v>
      </c>
      <c r="D159" s="71" t="s">
        <v>1208</v>
      </c>
    </row>
    <row r="160" spans="1:4">
      <c r="A160" s="71">
        <v>159</v>
      </c>
      <c r="B160" s="71" t="s">
        <v>1187</v>
      </c>
      <c r="C160" s="71" t="s">
        <v>1209</v>
      </c>
      <c r="D160" s="71" t="s">
        <v>1210</v>
      </c>
    </row>
    <row r="161" spans="1:4">
      <c r="A161" s="71">
        <v>160</v>
      </c>
      <c r="B161" s="71" t="s">
        <v>1187</v>
      </c>
      <c r="C161" s="71" t="s">
        <v>1211</v>
      </c>
      <c r="D161" s="71" t="s">
        <v>1212</v>
      </c>
    </row>
    <row r="162" spans="1:4">
      <c r="A162" s="71">
        <v>161</v>
      </c>
      <c r="B162" s="71" t="s">
        <v>1187</v>
      </c>
      <c r="C162" s="71" t="s">
        <v>1213</v>
      </c>
      <c r="D162" s="71" t="s">
        <v>1214</v>
      </c>
    </row>
    <row r="163" spans="1:4">
      <c r="A163" s="71">
        <v>162</v>
      </c>
      <c r="B163" s="71" t="s">
        <v>1187</v>
      </c>
      <c r="C163" s="71" t="s">
        <v>1215</v>
      </c>
      <c r="D163" s="71" t="s">
        <v>1216</v>
      </c>
    </row>
    <row r="164" spans="1:4">
      <c r="A164" s="71">
        <v>163</v>
      </c>
      <c r="B164" s="71" t="s">
        <v>1217</v>
      </c>
      <c r="C164" s="71" t="s">
        <v>1219</v>
      </c>
      <c r="D164" s="71" t="s">
        <v>1220</v>
      </c>
    </row>
    <row r="165" spans="1:4">
      <c r="A165" s="71">
        <v>164</v>
      </c>
      <c r="B165" s="71" t="s">
        <v>1217</v>
      </c>
      <c r="C165" s="71" t="s">
        <v>1221</v>
      </c>
      <c r="D165" s="71" t="s">
        <v>1222</v>
      </c>
    </row>
    <row r="166" spans="1:4">
      <c r="A166" s="71">
        <v>165</v>
      </c>
      <c r="B166" s="71" t="s">
        <v>1217</v>
      </c>
      <c r="C166" s="71" t="s">
        <v>1217</v>
      </c>
      <c r="D166" s="71" t="s">
        <v>1218</v>
      </c>
    </row>
    <row r="167" spans="1:4">
      <c r="A167" s="71">
        <v>166</v>
      </c>
      <c r="B167" s="71" t="s">
        <v>1217</v>
      </c>
      <c r="C167" s="71" t="s">
        <v>1223</v>
      </c>
      <c r="D167" s="71" t="s">
        <v>1224</v>
      </c>
    </row>
    <row r="168" spans="1:4">
      <c r="A168" s="71">
        <v>167</v>
      </c>
      <c r="B168" s="71" t="s">
        <v>1217</v>
      </c>
      <c r="C168" s="71" t="s">
        <v>1225</v>
      </c>
      <c r="D168" s="71" t="s">
        <v>1226</v>
      </c>
    </row>
    <row r="169" spans="1:4">
      <c r="A169" s="71">
        <v>168</v>
      </c>
      <c r="B169" s="71" t="s">
        <v>1217</v>
      </c>
      <c r="C169" s="71" t="s">
        <v>1227</v>
      </c>
      <c r="D169" s="71" t="s">
        <v>1228</v>
      </c>
    </row>
    <row r="170" spans="1:4">
      <c r="A170" s="71">
        <v>169</v>
      </c>
      <c r="B170" s="71" t="s">
        <v>1217</v>
      </c>
      <c r="C170" s="71" t="s">
        <v>1229</v>
      </c>
      <c r="D170" s="71" t="s">
        <v>1230</v>
      </c>
    </row>
    <row r="171" spans="1:4">
      <c r="A171" s="71">
        <v>170</v>
      </c>
      <c r="B171" s="71" t="s">
        <v>1217</v>
      </c>
      <c r="C171" s="71" t="s">
        <v>1231</v>
      </c>
      <c r="D171" s="71" t="s">
        <v>1232</v>
      </c>
    </row>
    <row r="172" spans="1:4">
      <c r="A172" s="71">
        <v>171</v>
      </c>
      <c r="B172" s="71" t="s">
        <v>1217</v>
      </c>
      <c r="C172" s="71" t="s">
        <v>1233</v>
      </c>
      <c r="D172" s="71" t="s">
        <v>1234</v>
      </c>
    </row>
    <row r="173" spans="1:4">
      <c r="A173" s="71">
        <v>172</v>
      </c>
      <c r="B173" s="71" t="s">
        <v>1235</v>
      </c>
      <c r="C173" s="71" t="s">
        <v>1237</v>
      </c>
      <c r="D173" s="71" t="s">
        <v>1238</v>
      </c>
    </row>
    <row r="174" spans="1:4">
      <c r="A174" s="71">
        <v>173</v>
      </c>
      <c r="B174" s="71" t="s">
        <v>1235</v>
      </c>
      <c r="C174" s="71" t="s">
        <v>1239</v>
      </c>
      <c r="D174" s="71" t="s">
        <v>1240</v>
      </c>
    </row>
    <row r="175" spans="1:4">
      <c r="A175" s="71">
        <v>174</v>
      </c>
      <c r="B175" s="71" t="s">
        <v>1235</v>
      </c>
      <c r="C175" s="71" t="s">
        <v>1241</v>
      </c>
      <c r="D175" s="71" t="s">
        <v>1242</v>
      </c>
    </row>
    <row r="176" spans="1:4">
      <c r="A176" s="71">
        <v>175</v>
      </c>
      <c r="B176" s="71" t="s">
        <v>1235</v>
      </c>
      <c r="C176" s="71" t="s">
        <v>1243</v>
      </c>
      <c r="D176" s="71" t="s">
        <v>1244</v>
      </c>
    </row>
    <row r="177" spans="1:4">
      <c r="A177" s="71">
        <v>176</v>
      </c>
      <c r="B177" s="71" t="s">
        <v>1235</v>
      </c>
      <c r="C177" s="71" t="s">
        <v>1245</v>
      </c>
      <c r="D177" s="71" t="s">
        <v>1246</v>
      </c>
    </row>
    <row r="178" spans="1:4">
      <c r="A178" s="71">
        <v>177</v>
      </c>
      <c r="B178" s="71" t="s">
        <v>1235</v>
      </c>
      <c r="C178" s="71" t="s">
        <v>1235</v>
      </c>
      <c r="D178" s="71" t="s">
        <v>1236</v>
      </c>
    </row>
    <row r="179" spans="1:4">
      <c r="A179" s="71">
        <v>178</v>
      </c>
      <c r="B179" s="71" t="s">
        <v>1235</v>
      </c>
      <c r="C179" s="71" t="s">
        <v>1247</v>
      </c>
      <c r="D179" s="71" t="s">
        <v>1248</v>
      </c>
    </row>
    <row r="180" spans="1:4">
      <c r="A180" s="71">
        <v>179</v>
      </c>
      <c r="B180" s="71" t="s">
        <v>1235</v>
      </c>
      <c r="C180" s="71" t="s">
        <v>1249</v>
      </c>
      <c r="D180" s="71" t="s">
        <v>1250</v>
      </c>
    </row>
    <row r="181" spans="1:4">
      <c r="A181" s="71">
        <v>180</v>
      </c>
      <c r="B181" s="71" t="s">
        <v>1235</v>
      </c>
      <c r="C181" s="71" t="s">
        <v>1251</v>
      </c>
      <c r="D181" s="71" t="s">
        <v>1252</v>
      </c>
    </row>
    <row r="182" spans="1:4">
      <c r="A182" s="71">
        <v>181</v>
      </c>
      <c r="B182" s="71" t="s">
        <v>1253</v>
      </c>
      <c r="C182" s="71" t="s">
        <v>1255</v>
      </c>
      <c r="D182" s="71" t="s">
        <v>1256</v>
      </c>
    </row>
    <row r="183" spans="1:4">
      <c r="A183" s="71">
        <v>182</v>
      </c>
      <c r="B183" s="71" t="s">
        <v>1253</v>
      </c>
      <c r="C183" s="71" t="s">
        <v>1257</v>
      </c>
      <c r="D183" s="71" t="s">
        <v>1258</v>
      </c>
    </row>
    <row r="184" spans="1:4">
      <c r="A184" s="71">
        <v>183</v>
      </c>
      <c r="B184" s="71" t="s">
        <v>1253</v>
      </c>
      <c r="C184" s="71" t="s">
        <v>1259</v>
      </c>
      <c r="D184" s="71" t="s">
        <v>1260</v>
      </c>
    </row>
    <row r="185" spans="1:4">
      <c r="A185" s="71">
        <v>184</v>
      </c>
      <c r="B185" s="71" t="s">
        <v>1253</v>
      </c>
      <c r="C185" s="71" t="s">
        <v>1261</v>
      </c>
      <c r="D185" s="71" t="s">
        <v>1262</v>
      </c>
    </row>
    <row r="186" spans="1:4">
      <c r="A186" s="71">
        <v>185</v>
      </c>
      <c r="B186" s="71" t="s">
        <v>1253</v>
      </c>
      <c r="C186" s="71" t="s">
        <v>1263</v>
      </c>
      <c r="D186" s="71" t="s">
        <v>1264</v>
      </c>
    </row>
    <row r="187" spans="1:4">
      <c r="A187" s="71">
        <v>186</v>
      </c>
      <c r="B187" s="71" t="s">
        <v>1253</v>
      </c>
      <c r="C187" s="71" t="s">
        <v>1265</v>
      </c>
      <c r="D187" s="71" t="s">
        <v>1266</v>
      </c>
    </row>
    <row r="188" spans="1:4">
      <c r="A188" s="71">
        <v>187</v>
      </c>
      <c r="B188" s="71" t="s">
        <v>1253</v>
      </c>
      <c r="C188" s="71" t="s">
        <v>1267</v>
      </c>
      <c r="D188" s="71" t="s">
        <v>1268</v>
      </c>
    </row>
    <row r="189" spans="1:4">
      <c r="A189" s="71">
        <v>188</v>
      </c>
      <c r="B189" s="71" t="s">
        <v>1253</v>
      </c>
      <c r="C189" s="71" t="s">
        <v>1269</v>
      </c>
      <c r="D189" s="71" t="s">
        <v>1270</v>
      </c>
    </row>
    <row r="190" spans="1:4">
      <c r="A190" s="71">
        <v>189</v>
      </c>
      <c r="B190" s="71" t="s">
        <v>1253</v>
      </c>
      <c r="C190" s="71" t="s">
        <v>1271</v>
      </c>
      <c r="D190" s="71" t="s">
        <v>1272</v>
      </c>
    </row>
    <row r="191" spans="1:4">
      <c r="A191" s="71">
        <v>190</v>
      </c>
      <c r="B191" s="71" t="s">
        <v>1253</v>
      </c>
      <c r="C191" s="71" t="s">
        <v>1273</v>
      </c>
      <c r="D191" s="71" t="s">
        <v>1274</v>
      </c>
    </row>
    <row r="192" spans="1:4">
      <c r="A192" s="71">
        <v>191</v>
      </c>
      <c r="B192" s="71" t="s">
        <v>1253</v>
      </c>
      <c r="C192" s="71" t="s">
        <v>1253</v>
      </c>
      <c r="D192" s="71" t="s">
        <v>1254</v>
      </c>
    </row>
    <row r="193" spans="1:4">
      <c r="A193" s="71">
        <v>192</v>
      </c>
      <c r="B193" s="71" t="s">
        <v>1253</v>
      </c>
      <c r="C193" s="71" t="s">
        <v>1275</v>
      </c>
      <c r="D193" s="71" t="s">
        <v>1276</v>
      </c>
    </row>
    <row r="194" spans="1:4">
      <c r="A194" s="71">
        <v>193</v>
      </c>
      <c r="B194" s="71" t="s">
        <v>1253</v>
      </c>
      <c r="C194" s="71" t="s">
        <v>1277</v>
      </c>
      <c r="D194" s="71" t="s">
        <v>1278</v>
      </c>
    </row>
    <row r="195" spans="1:4">
      <c r="A195" s="71">
        <v>194</v>
      </c>
      <c r="B195" s="71" t="s">
        <v>1253</v>
      </c>
      <c r="C195" s="71" t="s">
        <v>1279</v>
      </c>
      <c r="D195" s="71" t="s">
        <v>1280</v>
      </c>
    </row>
    <row r="196" spans="1:4">
      <c r="A196" s="71">
        <v>195</v>
      </c>
      <c r="B196" s="71" t="s">
        <v>1253</v>
      </c>
      <c r="C196" s="71" t="s">
        <v>1281</v>
      </c>
      <c r="D196" s="71" t="s">
        <v>1282</v>
      </c>
    </row>
    <row r="197" spans="1:4">
      <c r="A197" s="71">
        <v>196</v>
      </c>
      <c r="B197" s="71" t="s">
        <v>1253</v>
      </c>
      <c r="C197" s="71" t="s">
        <v>1283</v>
      </c>
      <c r="D197" s="71" t="s">
        <v>1284</v>
      </c>
    </row>
    <row r="198" spans="1:4">
      <c r="A198" s="71">
        <v>197</v>
      </c>
      <c r="B198" s="71" t="s">
        <v>1253</v>
      </c>
      <c r="C198" s="71" t="s">
        <v>1285</v>
      </c>
      <c r="D198" s="71" t="s">
        <v>1286</v>
      </c>
    </row>
    <row r="199" spans="1:4">
      <c r="A199" s="71">
        <v>198</v>
      </c>
      <c r="B199" s="71" t="s">
        <v>1253</v>
      </c>
      <c r="C199" s="71" t="s">
        <v>1287</v>
      </c>
      <c r="D199" s="71" t="s">
        <v>1288</v>
      </c>
    </row>
    <row r="200" spans="1:4">
      <c r="A200" s="71">
        <v>199</v>
      </c>
      <c r="B200" s="71" t="s">
        <v>1289</v>
      </c>
      <c r="C200" s="71" t="s">
        <v>980</v>
      </c>
      <c r="D200" s="71" t="s">
        <v>1291</v>
      </c>
    </row>
    <row r="201" spans="1:4">
      <c r="A201" s="71">
        <v>200</v>
      </c>
      <c r="B201" s="71" t="s">
        <v>1289</v>
      </c>
      <c r="C201" s="71" t="s">
        <v>1292</v>
      </c>
      <c r="D201" s="71" t="s">
        <v>1293</v>
      </c>
    </row>
    <row r="202" spans="1:4">
      <c r="A202" s="71">
        <v>201</v>
      </c>
      <c r="B202" s="71" t="s">
        <v>1289</v>
      </c>
      <c r="C202" s="71" t="s">
        <v>1294</v>
      </c>
      <c r="D202" s="71" t="s">
        <v>1295</v>
      </c>
    </row>
    <row r="203" spans="1:4">
      <c r="A203" s="71">
        <v>202</v>
      </c>
      <c r="B203" s="71" t="s">
        <v>1289</v>
      </c>
      <c r="C203" s="71" t="s">
        <v>1296</v>
      </c>
      <c r="D203" s="71" t="s">
        <v>1297</v>
      </c>
    </row>
    <row r="204" spans="1:4">
      <c r="A204" s="71">
        <v>203</v>
      </c>
      <c r="B204" s="71" t="s">
        <v>1289</v>
      </c>
      <c r="C204" s="71" t="s">
        <v>1298</v>
      </c>
      <c r="D204" s="71" t="s">
        <v>1299</v>
      </c>
    </row>
    <row r="205" spans="1:4">
      <c r="A205" s="71">
        <v>204</v>
      </c>
      <c r="B205" s="71" t="s">
        <v>1289</v>
      </c>
      <c r="C205" s="71" t="s">
        <v>1300</v>
      </c>
      <c r="D205" s="71" t="s">
        <v>1301</v>
      </c>
    </row>
    <row r="206" spans="1:4">
      <c r="A206" s="71">
        <v>205</v>
      </c>
      <c r="B206" s="71" t="s">
        <v>1289</v>
      </c>
      <c r="C206" s="71" t="s">
        <v>1302</v>
      </c>
      <c r="D206" s="71" t="s">
        <v>1303</v>
      </c>
    </row>
    <row r="207" spans="1:4">
      <c r="A207" s="71">
        <v>206</v>
      </c>
      <c r="B207" s="71" t="s">
        <v>1289</v>
      </c>
      <c r="C207" s="71" t="s">
        <v>1304</v>
      </c>
      <c r="D207" s="71" t="s">
        <v>1305</v>
      </c>
    </row>
    <row r="208" spans="1:4">
      <c r="A208" s="71">
        <v>207</v>
      </c>
      <c r="B208" s="71" t="s">
        <v>1289</v>
      </c>
      <c r="C208" s="71" t="s">
        <v>1306</v>
      </c>
      <c r="D208" s="71" t="s">
        <v>1307</v>
      </c>
    </row>
    <row r="209" spans="1:4">
      <c r="A209" s="71">
        <v>208</v>
      </c>
      <c r="B209" s="71" t="s">
        <v>1289</v>
      </c>
      <c r="C209" s="71" t="s">
        <v>1038</v>
      </c>
      <c r="D209" s="71" t="s">
        <v>1308</v>
      </c>
    </row>
    <row r="210" spans="1:4">
      <c r="A210" s="71">
        <v>209</v>
      </c>
      <c r="B210" s="71" t="s">
        <v>1289</v>
      </c>
      <c r="C210" s="71" t="s">
        <v>1289</v>
      </c>
      <c r="D210" s="71" t="s">
        <v>1290</v>
      </c>
    </row>
    <row r="211" spans="1:4">
      <c r="A211" s="71">
        <v>210</v>
      </c>
      <c r="B211" s="71" t="s">
        <v>1289</v>
      </c>
      <c r="C211" s="71" t="s">
        <v>1309</v>
      </c>
      <c r="D211" s="71" t="s">
        <v>1310</v>
      </c>
    </row>
    <row r="212" spans="1:4">
      <c r="A212" s="71">
        <v>211</v>
      </c>
      <c r="B212" s="71" t="s">
        <v>1289</v>
      </c>
      <c r="C212" s="71" t="s">
        <v>1311</v>
      </c>
      <c r="D212" s="71" t="s">
        <v>1312</v>
      </c>
    </row>
    <row r="213" spans="1:4">
      <c r="A213" s="71">
        <v>212</v>
      </c>
      <c r="B213" s="71" t="s">
        <v>1289</v>
      </c>
      <c r="C213" s="71" t="s">
        <v>1313</v>
      </c>
      <c r="D213" s="71" t="s">
        <v>1314</v>
      </c>
    </row>
    <row r="214" spans="1:4">
      <c r="A214" s="71">
        <v>213</v>
      </c>
      <c r="B214" s="71" t="s">
        <v>1289</v>
      </c>
      <c r="C214" s="71" t="s">
        <v>1315</v>
      </c>
      <c r="D214" s="71" t="s">
        <v>1316</v>
      </c>
    </row>
    <row r="215" spans="1:4">
      <c r="A215" s="71">
        <v>214</v>
      </c>
      <c r="B215" s="71" t="s">
        <v>1317</v>
      </c>
      <c r="C215" s="71" t="s">
        <v>1319</v>
      </c>
      <c r="D215" s="71" t="s">
        <v>1320</v>
      </c>
    </row>
    <row r="216" spans="1:4">
      <c r="A216" s="71">
        <v>215</v>
      </c>
      <c r="B216" s="71" t="s">
        <v>1317</v>
      </c>
      <c r="C216" s="71" t="s">
        <v>1321</v>
      </c>
      <c r="D216" s="71" t="s">
        <v>1322</v>
      </c>
    </row>
    <row r="217" spans="1:4">
      <c r="A217" s="71">
        <v>216</v>
      </c>
      <c r="B217" s="71" t="s">
        <v>1317</v>
      </c>
      <c r="C217" s="71" t="s">
        <v>1323</v>
      </c>
      <c r="D217" s="71" t="s">
        <v>1324</v>
      </c>
    </row>
    <row r="218" spans="1:4">
      <c r="A218" s="71">
        <v>217</v>
      </c>
      <c r="B218" s="71" t="s">
        <v>1317</v>
      </c>
      <c r="C218" s="71" t="s">
        <v>1325</v>
      </c>
      <c r="D218" s="71" t="s">
        <v>1326</v>
      </c>
    </row>
    <row r="219" spans="1:4">
      <c r="A219" s="71">
        <v>218</v>
      </c>
      <c r="B219" s="71" t="s">
        <v>1317</v>
      </c>
      <c r="C219" s="71" t="s">
        <v>1327</v>
      </c>
      <c r="D219" s="71" t="s">
        <v>1328</v>
      </c>
    </row>
    <row r="220" spans="1:4">
      <c r="A220" s="71">
        <v>219</v>
      </c>
      <c r="B220" s="71" t="s">
        <v>1317</v>
      </c>
      <c r="C220" s="71" t="s">
        <v>1160</v>
      </c>
      <c r="D220" s="71" t="s">
        <v>1329</v>
      </c>
    </row>
    <row r="221" spans="1:4">
      <c r="A221" s="71">
        <v>220</v>
      </c>
      <c r="B221" s="71" t="s">
        <v>1317</v>
      </c>
      <c r="C221" s="71" t="s">
        <v>1330</v>
      </c>
      <c r="D221" s="71" t="s">
        <v>1331</v>
      </c>
    </row>
    <row r="222" spans="1:4">
      <c r="A222" s="71">
        <v>221</v>
      </c>
      <c r="B222" s="71" t="s">
        <v>1317</v>
      </c>
      <c r="C222" s="71" t="s">
        <v>1317</v>
      </c>
      <c r="D222" s="71" t="s">
        <v>1318</v>
      </c>
    </row>
    <row r="223" spans="1:4">
      <c r="A223" s="71">
        <v>222</v>
      </c>
      <c r="B223" s="71" t="s">
        <v>1317</v>
      </c>
      <c r="C223" s="71" t="s">
        <v>1332</v>
      </c>
      <c r="D223" s="71" t="s">
        <v>1333</v>
      </c>
    </row>
    <row r="224" spans="1:4">
      <c r="A224" s="71">
        <v>223</v>
      </c>
      <c r="B224" s="71" t="s">
        <v>1334</v>
      </c>
      <c r="C224" s="71" t="s">
        <v>1336</v>
      </c>
      <c r="D224" s="71" t="s">
        <v>1337</v>
      </c>
    </row>
    <row r="225" spans="1:4">
      <c r="A225" s="71">
        <v>224</v>
      </c>
      <c r="B225" s="71" t="s">
        <v>1334</v>
      </c>
      <c r="C225" s="71" t="s">
        <v>1338</v>
      </c>
      <c r="D225" s="71" t="s">
        <v>1339</v>
      </c>
    </row>
    <row r="226" spans="1:4">
      <c r="A226" s="71">
        <v>225</v>
      </c>
      <c r="B226" s="71" t="s">
        <v>1334</v>
      </c>
      <c r="C226" s="71" t="s">
        <v>1340</v>
      </c>
      <c r="D226" s="71" t="s">
        <v>1341</v>
      </c>
    </row>
    <row r="227" spans="1:4">
      <c r="A227" s="71">
        <v>226</v>
      </c>
      <c r="B227" s="71" t="s">
        <v>1334</v>
      </c>
      <c r="C227" s="71" t="s">
        <v>1342</v>
      </c>
      <c r="D227" s="71" t="s">
        <v>1343</v>
      </c>
    </row>
    <row r="228" spans="1:4">
      <c r="A228" s="71">
        <v>227</v>
      </c>
      <c r="B228" s="71" t="s">
        <v>1334</v>
      </c>
      <c r="C228" s="71" t="s">
        <v>1344</v>
      </c>
      <c r="D228" s="71" t="s">
        <v>1345</v>
      </c>
    </row>
    <row r="229" spans="1:4">
      <c r="A229" s="71">
        <v>228</v>
      </c>
      <c r="B229" s="71" t="s">
        <v>1334</v>
      </c>
      <c r="C229" s="71" t="s">
        <v>1346</v>
      </c>
      <c r="D229" s="71" t="s">
        <v>1347</v>
      </c>
    </row>
    <row r="230" spans="1:4">
      <c r="A230" s="71">
        <v>229</v>
      </c>
      <c r="B230" s="71" t="s">
        <v>1334</v>
      </c>
      <c r="C230" s="71" t="s">
        <v>1334</v>
      </c>
      <c r="D230" s="71" t="s">
        <v>1335</v>
      </c>
    </row>
    <row r="231" spans="1:4">
      <c r="A231" s="71">
        <v>230</v>
      </c>
      <c r="B231" s="71" t="s">
        <v>1334</v>
      </c>
      <c r="C231" s="71" t="s">
        <v>1348</v>
      </c>
      <c r="D231" s="71" t="s">
        <v>1349</v>
      </c>
    </row>
    <row r="232" spans="1:4">
      <c r="A232" s="71">
        <v>231</v>
      </c>
      <c r="B232" s="71" t="s">
        <v>1350</v>
      </c>
      <c r="C232" s="71" t="s">
        <v>1352</v>
      </c>
      <c r="D232" s="71" t="s">
        <v>1353</v>
      </c>
    </row>
    <row r="233" spans="1:4">
      <c r="A233" s="71">
        <v>232</v>
      </c>
      <c r="B233" s="71" t="s">
        <v>1350</v>
      </c>
      <c r="C233" s="71" t="s">
        <v>1354</v>
      </c>
      <c r="D233" s="71" t="s">
        <v>1355</v>
      </c>
    </row>
    <row r="234" spans="1:4">
      <c r="A234" s="71">
        <v>233</v>
      </c>
      <c r="B234" s="71" t="s">
        <v>1350</v>
      </c>
      <c r="C234" s="71" t="s">
        <v>1356</v>
      </c>
      <c r="D234" s="71" t="s">
        <v>1357</v>
      </c>
    </row>
    <row r="235" spans="1:4">
      <c r="A235" s="71">
        <v>234</v>
      </c>
      <c r="B235" s="71" t="s">
        <v>1350</v>
      </c>
      <c r="C235" s="71" t="s">
        <v>1358</v>
      </c>
      <c r="D235" s="71" t="s">
        <v>1359</v>
      </c>
    </row>
    <row r="236" spans="1:4">
      <c r="A236" s="71">
        <v>235</v>
      </c>
      <c r="B236" s="71" t="s">
        <v>1350</v>
      </c>
      <c r="C236" s="71" t="s">
        <v>1360</v>
      </c>
      <c r="D236" s="71" t="s">
        <v>1361</v>
      </c>
    </row>
    <row r="237" spans="1:4">
      <c r="A237" s="71">
        <v>236</v>
      </c>
      <c r="B237" s="71" t="s">
        <v>1350</v>
      </c>
      <c r="C237" s="71" t="s">
        <v>1160</v>
      </c>
      <c r="D237" s="71" t="s">
        <v>1362</v>
      </c>
    </row>
    <row r="238" spans="1:4">
      <c r="A238" s="71">
        <v>237</v>
      </c>
      <c r="B238" s="71" t="s">
        <v>1350</v>
      </c>
      <c r="C238" s="71" t="s">
        <v>1363</v>
      </c>
      <c r="D238" s="71" t="s">
        <v>1364</v>
      </c>
    </row>
    <row r="239" spans="1:4">
      <c r="A239" s="71">
        <v>238</v>
      </c>
      <c r="B239" s="71" t="s">
        <v>1350</v>
      </c>
      <c r="C239" s="71" t="s">
        <v>1350</v>
      </c>
      <c r="D239" s="71" t="s">
        <v>1351</v>
      </c>
    </row>
    <row r="240" spans="1:4">
      <c r="A240" s="71">
        <v>239</v>
      </c>
      <c r="B240" s="71" t="s">
        <v>1350</v>
      </c>
      <c r="C240" s="71" t="s">
        <v>1365</v>
      </c>
      <c r="D240" s="71" t="s">
        <v>1366</v>
      </c>
    </row>
    <row r="241" spans="1:4">
      <c r="A241" s="71">
        <v>240</v>
      </c>
      <c r="B241" s="71" t="s">
        <v>1367</v>
      </c>
      <c r="C241" s="71" t="s">
        <v>1369</v>
      </c>
      <c r="D241" s="71" t="s">
        <v>1370</v>
      </c>
    </row>
    <row r="242" spans="1:4">
      <c r="A242" s="71">
        <v>241</v>
      </c>
      <c r="B242" s="71" t="s">
        <v>1367</v>
      </c>
      <c r="C242" s="71" t="s">
        <v>1371</v>
      </c>
      <c r="D242" s="71" t="s">
        <v>1372</v>
      </c>
    </row>
    <row r="243" spans="1:4">
      <c r="A243" s="71">
        <v>242</v>
      </c>
      <c r="B243" s="71" t="s">
        <v>1367</v>
      </c>
      <c r="C243" s="71" t="s">
        <v>1373</v>
      </c>
      <c r="D243" s="71" t="s">
        <v>1374</v>
      </c>
    </row>
    <row r="244" spans="1:4">
      <c r="A244" s="71">
        <v>243</v>
      </c>
      <c r="B244" s="71" t="s">
        <v>1367</v>
      </c>
      <c r="C244" s="71" t="s">
        <v>1375</v>
      </c>
      <c r="D244" s="71" t="s">
        <v>1376</v>
      </c>
    </row>
    <row r="245" spans="1:4">
      <c r="A245" s="71">
        <v>244</v>
      </c>
      <c r="B245" s="71" t="s">
        <v>1367</v>
      </c>
      <c r="C245" s="71" t="s">
        <v>1323</v>
      </c>
      <c r="D245" s="71" t="s">
        <v>1377</v>
      </c>
    </row>
    <row r="246" spans="1:4">
      <c r="A246" s="71">
        <v>245</v>
      </c>
      <c r="B246" s="71" t="s">
        <v>1367</v>
      </c>
      <c r="C246" s="71" t="s">
        <v>1378</v>
      </c>
      <c r="D246" s="71" t="s">
        <v>1379</v>
      </c>
    </row>
    <row r="247" spans="1:4">
      <c r="A247" s="71">
        <v>246</v>
      </c>
      <c r="B247" s="71" t="s">
        <v>1367</v>
      </c>
      <c r="C247" s="71" t="s">
        <v>1380</v>
      </c>
      <c r="D247" s="71" t="s">
        <v>1381</v>
      </c>
    </row>
    <row r="248" spans="1:4">
      <c r="A248" s="71">
        <v>247</v>
      </c>
      <c r="B248" s="71" t="s">
        <v>1367</v>
      </c>
      <c r="C248" s="71" t="s">
        <v>1382</v>
      </c>
      <c r="D248" s="71" t="s">
        <v>1383</v>
      </c>
    </row>
    <row r="249" spans="1:4">
      <c r="A249" s="71">
        <v>248</v>
      </c>
      <c r="B249" s="71" t="s">
        <v>1367</v>
      </c>
      <c r="C249" s="71" t="s">
        <v>1367</v>
      </c>
      <c r="D249" s="71" t="s">
        <v>1368</v>
      </c>
    </row>
    <row r="250" spans="1:4">
      <c r="A250" s="71">
        <v>249</v>
      </c>
      <c r="B250" s="71" t="s">
        <v>1384</v>
      </c>
      <c r="C250" s="71" t="s">
        <v>1386</v>
      </c>
      <c r="D250" s="71" t="s">
        <v>1387</v>
      </c>
    </row>
    <row r="251" spans="1:4">
      <c r="A251" s="71">
        <v>250</v>
      </c>
      <c r="B251" s="71" t="s">
        <v>1384</v>
      </c>
      <c r="C251" s="71" t="s">
        <v>1388</v>
      </c>
      <c r="D251" s="71" t="s">
        <v>1389</v>
      </c>
    </row>
    <row r="252" spans="1:4">
      <c r="A252" s="71">
        <v>251</v>
      </c>
      <c r="B252" s="71" t="s">
        <v>1384</v>
      </c>
      <c r="C252" s="71" t="s">
        <v>1390</v>
      </c>
      <c r="D252" s="71" t="s">
        <v>1391</v>
      </c>
    </row>
    <row r="253" spans="1:4">
      <c r="A253" s="71">
        <v>252</v>
      </c>
      <c r="B253" s="71" t="s">
        <v>1384</v>
      </c>
      <c r="C253" s="71" t="s">
        <v>1392</v>
      </c>
      <c r="D253" s="71" t="s">
        <v>1393</v>
      </c>
    </row>
    <row r="254" spans="1:4">
      <c r="A254" s="71">
        <v>253</v>
      </c>
      <c r="B254" s="71" t="s">
        <v>1384</v>
      </c>
      <c r="C254" s="71" t="s">
        <v>1394</v>
      </c>
      <c r="D254" s="71" t="s">
        <v>1395</v>
      </c>
    </row>
    <row r="255" spans="1:4">
      <c r="A255" s="71">
        <v>254</v>
      </c>
      <c r="B255" s="71" t="s">
        <v>1384</v>
      </c>
      <c r="C255" s="71" t="s">
        <v>1396</v>
      </c>
      <c r="D255" s="71" t="s">
        <v>1397</v>
      </c>
    </row>
    <row r="256" spans="1:4">
      <c r="A256" s="71">
        <v>255</v>
      </c>
      <c r="B256" s="71" t="s">
        <v>1384</v>
      </c>
      <c r="C256" s="71" t="s">
        <v>1398</v>
      </c>
      <c r="D256" s="71" t="s">
        <v>1399</v>
      </c>
    </row>
    <row r="257" spans="1:4">
      <c r="A257" s="71">
        <v>256</v>
      </c>
      <c r="B257" s="71" t="s">
        <v>1384</v>
      </c>
      <c r="C257" s="71" t="s">
        <v>1400</v>
      </c>
      <c r="D257" s="71" t="s">
        <v>1401</v>
      </c>
    </row>
    <row r="258" spans="1:4">
      <c r="A258" s="71">
        <v>257</v>
      </c>
      <c r="B258" s="71" t="s">
        <v>1384</v>
      </c>
      <c r="C258" s="71" t="s">
        <v>1402</v>
      </c>
      <c r="D258" s="71" t="s">
        <v>1403</v>
      </c>
    </row>
    <row r="259" spans="1:4">
      <c r="A259" s="71">
        <v>258</v>
      </c>
      <c r="B259" s="71" t="s">
        <v>1384</v>
      </c>
      <c r="C259" s="71" t="s">
        <v>1384</v>
      </c>
      <c r="D259" s="71" t="s">
        <v>1385</v>
      </c>
    </row>
    <row r="260" spans="1:4">
      <c r="A260" s="71">
        <v>259</v>
      </c>
      <c r="B260" s="71" t="s">
        <v>1404</v>
      </c>
      <c r="C260" s="71" t="s">
        <v>908</v>
      </c>
      <c r="D260" s="71" t="s">
        <v>1406</v>
      </c>
    </row>
    <row r="261" spans="1:4">
      <c r="A261" s="71">
        <v>260</v>
      </c>
      <c r="B261" s="71" t="s">
        <v>1404</v>
      </c>
      <c r="C261" s="71" t="s">
        <v>1407</v>
      </c>
      <c r="D261" s="71" t="s">
        <v>1408</v>
      </c>
    </row>
    <row r="262" spans="1:4">
      <c r="A262" s="71">
        <v>261</v>
      </c>
      <c r="B262" s="71" t="s">
        <v>1404</v>
      </c>
      <c r="C262" s="71" t="s">
        <v>1409</v>
      </c>
      <c r="D262" s="71" t="s">
        <v>1410</v>
      </c>
    </row>
    <row r="263" spans="1:4">
      <c r="A263" s="71">
        <v>262</v>
      </c>
      <c r="B263" s="71" t="s">
        <v>1404</v>
      </c>
      <c r="C263" s="71" t="s">
        <v>1411</v>
      </c>
      <c r="D263" s="71" t="s">
        <v>1412</v>
      </c>
    </row>
    <row r="264" spans="1:4">
      <c r="A264" s="71">
        <v>263</v>
      </c>
      <c r="B264" s="71" t="s">
        <v>1404</v>
      </c>
      <c r="C264" s="71" t="s">
        <v>1413</v>
      </c>
      <c r="D264" s="71" t="s">
        <v>1414</v>
      </c>
    </row>
    <row r="265" spans="1:4">
      <c r="A265" s="71">
        <v>264</v>
      </c>
      <c r="B265" s="71" t="s">
        <v>1404</v>
      </c>
      <c r="C265" s="71" t="s">
        <v>1415</v>
      </c>
      <c r="D265" s="71" t="s">
        <v>1416</v>
      </c>
    </row>
    <row r="266" spans="1:4">
      <c r="A266" s="71">
        <v>265</v>
      </c>
      <c r="B266" s="71" t="s">
        <v>1404</v>
      </c>
      <c r="C266" s="71" t="s">
        <v>1417</v>
      </c>
      <c r="D266" s="71" t="s">
        <v>1418</v>
      </c>
    </row>
    <row r="267" spans="1:4">
      <c r="A267" s="71">
        <v>266</v>
      </c>
      <c r="B267" s="71" t="s">
        <v>1404</v>
      </c>
      <c r="C267" s="71" t="s">
        <v>1419</v>
      </c>
      <c r="D267" s="71" t="s">
        <v>1420</v>
      </c>
    </row>
    <row r="268" spans="1:4">
      <c r="A268" s="71">
        <v>267</v>
      </c>
      <c r="B268" s="71" t="s">
        <v>1404</v>
      </c>
      <c r="C268" s="71" t="s">
        <v>1404</v>
      </c>
      <c r="D268" s="71" t="s">
        <v>1405</v>
      </c>
    </row>
  </sheetData>
  <dataConsolidate/>
  <phoneticPr fontId="8"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5"/>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1423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62"/>
    <col min="2" max="2" width="66.7109375" style="162" bestFit="1" customWidth="1"/>
    <col min="3" max="16384" width="9.140625" style="162"/>
  </cols>
  <sheetData>
    <row r="1" spans="1:3">
      <c r="A1" s="162" t="s">
        <v>130</v>
      </c>
      <c r="B1" s="162" t="s">
        <v>131</v>
      </c>
      <c r="C1" s="162" t="s">
        <v>132</v>
      </c>
    </row>
    <row r="2" spans="1:3">
      <c r="A2" s="162">
        <v>4189678</v>
      </c>
      <c r="B2" s="162" t="s">
        <v>644</v>
      </c>
      <c r="C2" s="162" t="s">
        <v>193</v>
      </c>
    </row>
    <row r="3" spans="1:3">
      <c r="A3" s="162">
        <v>4190415</v>
      </c>
      <c r="B3" s="162" t="s">
        <v>645</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255</vt:i4>
      </vt:variant>
    </vt:vector>
  </HeadingPairs>
  <TitlesOfParts>
    <vt:vector size="265" baseType="lpstr">
      <vt:lpstr>Инструкция</vt:lpstr>
      <vt:lpstr>Титульный</vt:lpstr>
      <vt:lpstr>Территории</vt:lpstr>
      <vt:lpstr>Дифференциация</vt:lpstr>
      <vt:lpstr>Форма 1.0.1 | Форма 3.5.1</vt:lpstr>
      <vt:lpstr>Форма 3.5.1</vt:lpstr>
      <vt:lpstr>Форма 1.0.1 | Форма 3.6</vt:lpstr>
      <vt:lpstr>Форма 3.6</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водоотведения и (или) очистки сточных вод</dc:subject>
  <dc:creator>--</dc:creator>
  <cp:lastModifiedBy>User</cp:lastModifiedBy>
  <cp:lastPrinted>2019-04-12T08:41:22Z</cp:lastPrinted>
  <dcterms:created xsi:type="dcterms:W3CDTF">2014-08-18T08:57:48Z</dcterms:created>
  <dcterms:modified xsi:type="dcterms:W3CDTF">2019-04-26T06:06:27Z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1.0.4</vt:lpwstr>
  </property>
  <property fmtid="{D5CDD505-2E9C-101B-9397-08002B2CF9AE}" pid="3" name="TemplateOperationMode">
    <vt:i4>3</vt:i4>
  </property>
  <property fmtid="{D5CDD505-2E9C-101B-9397-08002B2CF9AE}" pid="4" name="Version">
    <vt:lpwstr>FAS.JKH.OPEN.INFO.BALANCE.VO</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