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emf" ContentType="image/x-emf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worksheets/sheet59.xml" ContentType="application/vnd.openxmlformats-officedocument.spreadsheetml.worksheet+xml"/>
  <Default Extension="vml" ContentType="application/vnd.openxmlformats-officedocument.vmlDrawing"/>
  <Override PartName="/xl/drawings/drawing12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xlsBook"/>
  <bookViews>
    <workbookView xWindow="930" yWindow="240" windowWidth="13665" windowHeight="8010" firstSheet="1" activeTab="3"/>
  </bookViews>
  <sheets>
    <sheet name="modList00" sheetId="623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ех" sheetId="613" state="veryHidden" r:id="rId7"/>
    <sheet name="Форма 2.2 | Т-тех" sheetId="530" state="veryHidden" r:id="rId8"/>
    <sheet name="Форма 1.0.1 | Т-транс" sheetId="614" state="veryHidden" r:id="rId9"/>
    <sheet name="Форма 2.2 | Т-транс" sheetId="567" state="veryHidden" r:id="rId10"/>
    <sheet name="Форма 1.0.1 | Т-подвоз" sheetId="615" state="veryHidden" r:id="rId11"/>
    <sheet name="Форма 2.2 | Т-подвоз" sheetId="559" state="veryHidden" r:id="rId12"/>
    <sheet name="Форма 1.0.1 | Т-пит" sheetId="616" r:id="rId13"/>
    <sheet name="Форма 2.2 | Т-пит" sheetId="560" r:id="rId14"/>
    <sheet name="Форма 1.0.1 | Т-подкл(инд)" sheetId="617" state="veryHidden" r:id="rId15"/>
    <sheet name="Форма 2.3 | Т-подкл(инд)" sheetId="598" state="veryHidden" r:id="rId16"/>
    <sheet name="Форма 1.0.1 | Т-подкл" sheetId="618" state="veryHidden" r:id="rId17"/>
    <sheet name="Форма 2.3 | Т-подкл" sheetId="566" state="veryHidden" r:id="rId18"/>
    <sheet name="Форма 1.0.1 | Форма 2.11" sheetId="622" r:id="rId19"/>
    <sheet name="Форма 2.11" sheetId="608" r:id="rId20"/>
    <sheet name="Форма 1.0.1 | Форма 2.12" sheetId="624" r:id="rId21"/>
    <sheet name="Форма 2.12" sheetId="610" r:id="rId22"/>
    <sheet name="Форма 1.0.2" sheetId="550" state="veryHidden" r:id="rId23"/>
    <sheet name="Сведения об изменении" sheetId="568" state="veryHidden" r:id="rId24"/>
    <sheet name="Комментарии" sheetId="431" r:id="rId25"/>
    <sheet name="Проверка" sheetId="546" r:id="rId26"/>
    <sheet name="modListTempFilter" sheetId="620" state="veryHidden" r:id="rId27"/>
    <sheet name="modCheckCyan" sheetId="612" state="veryHidden" r:id="rId28"/>
    <sheet name="REESTR_LINK" sheetId="602" state="veryHidden" r:id="rId29"/>
    <sheet name="REESTR_DS" sheetId="603" state="veryHidden" r:id="rId30"/>
    <sheet name="modHTTP" sheetId="604" state="veryHidden" r:id="rId31"/>
    <sheet name="modfrmRezimChoose" sheetId="609" state="veryHidden" r:id="rId32"/>
    <sheet name="modSheetMain" sheetId="599" state="veryHidden" r:id="rId33"/>
    <sheet name="REESTR_VT" sheetId="577" state="veryHidden" r:id="rId34"/>
    <sheet name="REESTR_VED" sheetId="579" state="veryHidden" r:id="rId35"/>
    <sheet name="modfrmReestrObj" sheetId="570" state="veryHidden" r:id="rId36"/>
    <sheet name="AllSheetsInThisWorkbook" sheetId="389" state="veryHidden" r:id="rId37"/>
    <sheet name="et_union_vert" sheetId="521" state="veryHidden" r:id="rId38"/>
    <sheet name="modInstruction" sheetId="605" state="veryHidden" r:id="rId39"/>
    <sheet name="modRegion" sheetId="528" state="veryHidden" r:id="rId40"/>
    <sheet name="modReestr" sheetId="433" state="veryHidden" r:id="rId41"/>
    <sheet name="modfrmReestr" sheetId="434" state="veryHidden" r:id="rId42"/>
    <sheet name="modUpdTemplMain" sheetId="424" state="veryHidden" r:id="rId43"/>
    <sheet name="REESTR_ORG" sheetId="390" state="veryHidden" r:id="rId44"/>
    <sheet name="modClassifierValidate" sheetId="400" state="veryHidden" r:id="rId45"/>
    <sheet name="modProv" sheetId="520" state="veryHidden" r:id="rId46"/>
    <sheet name="modHyp" sheetId="398" state="veryHidden" r:id="rId47"/>
    <sheet name="modServiceModule" sheetId="594" state="veryHidden" r:id="rId48"/>
    <sheet name="modList01" sheetId="551" state="veryHidden" r:id="rId49"/>
    <sheet name="modList02" sheetId="504" state="veryHidden" r:id="rId50"/>
    <sheet name="modList03" sheetId="549" state="veryHidden" r:id="rId51"/>
    <sheet name="et_union_hor" sheetId="471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modInfo" sheetId="513" state="veryHidden" r:id="rId56"/>
    <sheet name="modList05" sheetId="619" state="veryHidden" r:id="rId57"/>
    <sheet name="modList06" sheetId="553" state="veryHidden" r:id="rId58"/>
    <sheet name="modList07" sheetId="569" state="veryHidden" r:id="rId59"/>
    <sheet name="modList11" sheetId="539" state="veryHidden" r:id="rId60"/>
    <sheet name="modList12" sheetId="611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5" hidden="1">Проверка!$B$4:$D$4</definedName>
    <definedName name="activity">'Перечень тарифов'!$F$20:$F$25</definedName>
    <definedName name="add_CS_List05_1">'Форма 1.0.1 | Т-тех'!$G$17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9">'Форма 1.0.1 | Т-подкл(инд)'!$G$17</definedName>
    <definedName name="add_CT_1">'Форма 2.2 | Т-тех'!$M$28</definedName>
    <definedName name="add_CT_10">'Форма 2.3 | Т-подкл'!$M$28</definedName>
    <definedName name="add_CT_2">'Форма 2.2 | Т-транс'!$M$28</definedName>
    <definedName name="add_CT_3">'Форма 2.2 | Т-подвоз'!$M$28</definedName>
    <definedName name="add_CT_9">'Форма 2.3 | Т-подкл(инд)'!$M$28</definedName>
    <definedName name="add_MO_1">'Форма 2.2 | Т-тех'!$M$29</definedName>
    <definedName name="add_MO_10">'Форма 2.3 | Т-подкл'!$M$29</definedName>
    <definedName name="add_MO_2">'Форма 2.2 | Т-транс'!$M$29</definedName>
    <definedName name="add_MO_3">'Форма 2.2 | Т-подвоз'!$M$29</definedName>
    <definedName name="add_MO_9">'Форма 2.3 | Т-подкл(инд)'!$M$29</definedName>
    <definedName name="add_MO_List05_1">'Форма 1.0.1 | Т-тех'!$G$14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9">'Форма 1.0.1 | Т-подкл(инд)'!$G$14</definedName>
    <definedName name="add_MR_List05_1">'Форма 1.0.1 | Т-тех'!$G$15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9">'Форма 1.0.1 | Т-подкл(инд)'!$G$15</definedName>
    <definedName name="add_Rate_1">'Форма 2.2 | Т-тех'!$M$30</definedName>
    <definedName name="add_Rate_10">'Форма 2.3 | Т-подкл'!$M$30</definedName>
    <definedName name="add_Rate_2">'Форма 2.2 | Т-транс'!$M$30</definedName>
    <definedName name="add_Rate_3">'Форма 2.2 | Т-подвоз'!$M$30</definedName>
    <definedName name="add_Rate_9">'Форма 2.3 | Т-подкл(инд)'!$M$30</definedName>
    <definedName name="add_TER_List05_1">'Форма 1.0.1 | Т-тех'!$G$16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9">'Форма 1.0.1 | Т-подкл(инд)'!$G$16</definedName>
    <definedName name="add_Warm_1">'Форма 2.2 | Т-тех'!$M$27</definedName>
    <definedName name="add_Warm_2">'Форма 2.2 | Т-транс'!$M$27</definedName>
    <definedName name="add_Warm_3">'Форма 2.2 | Т-подвоз'!$M$27</definedName>
    <definedName name="add_Warm_4">'Форма 2.2 | Т-пит'!$M$35</definedName>
    <definedName name="anscount" hidden="1">1</definedName>
    <definedName name="apr_10">'Форма 2.3 | Т-подкл'!$AC$7:$AI$12</definedName>
    <definedName name="apr_2">'Форма 2.2 | Т-транс'!$O$8:$T$11</definedName>
    <definedName name="apr_3">'Форма 2.2 | Т-подвоз'!$O$8:$T$11</definedName>
    <definedName name="apr_9">'Форма 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2.2 | Т-тех'!$M$18:$W$30</definedName>
    <definedName name="checkCell_List06_1_double_date">'Форма 2.2 | Т-тех'!$X$18:$X$30</definedName>
    <definedName name="checkCell_List06_1_unique_t">'Форма 2.2 | Т-тех'!$M$18:$M$30</definedName>
    <definedName name="checkCell_List06_1_unique_t1">'Форма 2.2 | Т-тех'!$Y$18:$Y$30</definedName>
    <definedName name="checkCell_List06_10">'Форма 2.3 | Т-подкл'!$M$19:$AL$30</definedName>
    <definedName name="checkCell_List06_10_double_date">'Форма 2.3 | Т-подкл'!$AM$19:$AM$30</definedName>
    <definedName name="checkCell_List06_10_plata1">'Форма 2.3 | Т-подкл'!$AC$15:$AD$30</definedName>
    <definedName name="checkCell_List06_10_plata2">'Форма 2.3 | Т-подкл'!$AE$15:$AF$30</definedName>
    <definedName name="checkCell_List06_10_unique">'Форма 2.3 | Т-подкл'!$AN$19:$AN$30</definedName>
    <definedName name="checkCell_List06_2">'Форма 2.2 | Т-транс'!$M$18:$W$30</definedName>
    <definedName name="checkCell_List06_2_double_date">'Форма 2.2 | Т-транс'!$X$18:$X$30</definedName>
    <definedName name="checkCell_List06_2_unique_t">'Форма 2.2 | Т-транс'!$M$18:$M$30</definedName>
    <definedName name="checkCell_List06_2_unique_t1">'Форма 2.2 | Т-транс'!$Y$18:$Y$30</definedName>
    <definedName name="checkCell_List06_3">'Форма 2.2 | Т-подвоз'!$M$18:$W$30</definedName>
    <definedName name="checkCell_List06_3_double_date">'Форма 2.2 | Т-подвоз'!$X$18:$X$30</definedName>
    <definedName name="checkCell_List06_3_unique_t">'Форма 2.2 | Т-подвоз'!$M$18:$M$30</definedName>
    <definedName name="checkCell_List06_3_unique_t1">'Форма 2.2 | Т-подвоз'!$Y$18:$Y$30</definedName>
    <definedName name="checkCell_List06_4">'Форма 2.2 | Т-пит'!$M$18:$CH$35</definedName>
    <definedName name="checkCell_List06_4_double_date">'Форма 2.2 | Т-пит'!$CI$18:$CI$35</definedName>
    <definedName name="checkCell_List06_4_unique_t">'Форма 2.2 | Т-пит'!$M$18:$M$35</definedName>
    <definedName name="checkCell_List06_4_unique_t1">'Форма 2.2 | Т-пит'!$CJ$18:$CJ$35</definedName>
    <definedName name="checkCell_List06_9">'Форма 2.3 | Т-подкл(инд)'!$M$19:$AM$30</definedName>
    <definedName name="checkCell_List06_9_double_date">'Форма 2.3 | Т-подкл(инд)'!$AN$19:$AN$30</definedName>
    <definedName name="checkCell_List06_9_unique">'Форма 2.3 | Т-подкл(инд)'!$AO$19:$AO$30</definedName>
    <definedName name="checkCell_List07">'Сведения об изменении'!$D$11:$E$13</definedName>
    <definedName name="checkCell_List11">'Форма 2.11'!$D$10:$G$18</definedName>
    <definedName name="checkCells_List05_1">'Форма 1.0.1 | Т-тех'!$F$7:$I$17</definedName>
    <definedName name="checkCells_List05_10">'Форма 1.0.1 | Т-подкл'!$F$7:$I$17</definedName>
    <definedName name="checkCells_List05_11">'Форма 1.0.1 | Форма 2.11'!$F$7:$I$13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Т-пит'!$F$7:$I$13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2.11'!$F$12:$G$18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2.11'!$H$9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3_FormulaVD">'Форма 1.0.1 | Т-подвоз'!$H$9</definedName>
    <definedName name="et_List05_4">et_union_hor!$289:$297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et_union_hor!$O$77:$CG$81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et_union_hor!$CG$77:$CG$88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2.2 | Т-тех'!$L$5</definedName>
    <definedName name="header_10">'Форма 2.3 | Т-подкл'!$L$5</definedName>
    <definedName name="header_2">'Форма 2.2 | Т-транс'!$L$5</definedName>
    <definedName name="header_3">'Форма 2.2 | Т-подвоз'!$L$5</definedName>
    <definedName name="header_4">'Форма 2.2 | Т-пит'!$L$5</definedName>
    <definedName name="header_9">'Форма 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2.11'!$A$1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REESTR_MO!$A$2:$D$268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2.2 | Т-тех'!$11:$11</definedName>
    <definedName name="List06_1_MC">'Форма 2.2 | Т-тех'!$O$18:$O$30</definedName>
    <definedName name="List06_1_MC2">'Форма 2.2 | Т-тех'!$V$18:$V$30</definedName>
    <definedName name="List06_1_note">'Форма 2.2 | Т-тех'!$W$18:$W$30</definedName>
    <definedName name="List06_1_Period">'Форма 2.2 | Т-тех'!$O$18:$U$30</definedName>
    <definedName name="List06_10_DP">'Форма 2.3 | Т-подкл'!$12:$12</definedName>
    <definedName name="List06_10_flagDS">'Форма 2.3 | Т-подкл'!$Y$18:$Y$30</definedName>
    <definedName name="List06_10_flagTN">'Форма 2.3 | Т-подкл'!$Q$18:$T$30</definedName>
    <definedName name="List06_10_flagTS">'Форма 2.3 | Т-подкл'!$U$18:$X$30</definedName>
    <definedName name="List06_10_MC2">'Форма 2.3 | Т-подкл'!$AK$19:$AK$30</definedName>
    <definedName name="List06_10_note">'Форма 2.3 | Т-подкл'!$AL$19:$AL$30</definedName>
    <definedName name="List06_10_Period">'Форма 2.3 | Т-подкл'!$AC$19:$AJ$30</definedName>
    <definedName name="List06_10_pl">'Форма 2.3 | Т-подкл'!$11:$11</definedName>
    <definedName name="List06_10_region">'Форма 2.3 | Т-подкл'!$Q$22:$AB$24</definedName>
    <definedName name="List06_2_DP">'Форма 2.2 | Т-транс'!$11:$11</definedName>
    <definedName name="List06_2_MC">'Форма 2.2 | Т-транс'!$O$18:$O$30</definedName>
    <definedName name="List06_2_MC2">'Форма 2.2 | Т-транс'!$V$18:$V$30</definedName>
    <definedName name="List06_2_note">'Форма 2.2 | Т-транс'!$W$18:$W$30</definedName>
    <definedName name="List06_2_Period">'Форма 2.2 | Т-транс'!$O$18:$U$30</definedName>
    <definedName name="List06_3_DP">'Форма 2.2 | Т-подвоз'!$11:$11</definedName>
    <definedName name="List06_3_MC">'Форма 2.2 | Т-подвоз'!$O$18:$O$30</definedName>
    <definedName name="List06_3_MC2">'Форма 2.2 | Т-подвоз'!$V$18:$V$30</definedName>
    <definedName name="List06_3_note">'Форма 2.2 | Т-подвоз'!$W$18:$W$30</definedName>
    <definedName name="List06_3_Period">'Форма 2.2 | Т-подвоз'!$O$18:$U$30</definedName>
    <definedName name="List06_4_DP">'Форма 2.2 | Т-пит'!$11:$11</definedName>
    <definedName name="List06_4_MC2">'Форма 2.2 | Т-пит'!$CG$18:$CG$35</definedName>
    <definedName name="List06_4_note">'Форма 2.2 | Т-пит'!$CH$18:$CH$35</definedName>
    <definedName name="List06_4_Period">'Форма 2.2 | Т-пит'!$O$18:$U$35</definedName>
    <definedName name="List06_9_DP">'Форма 2.3 | Т-подкл(инд)'!$12:$12</definedName>
    <definedName name="List06_9_flagDS">'Форма 2.3 | Т-подкл(инд)'!$Z$18:$Z$30</definedName>
    <definedName name="List06_9_flagPN">'Форма 2.3 | Т-подкл(инд)'!$N$18:$N$30</definedName>
    <definedName name="List06_9_flagTN">'Форма 2.3 | Т-подкл(инд)'!$R$18:$U$30</definedName>
    <definedName name="List06_9_flagTS">'Форма 2.3 | Т-подкл(инд)'!$V$18:$Y$30</definedName>
    <definedName name="List06_9_MC2">'Форма 2.3 | Т-подкл(инд)'!$AL$19:$AL$30</definedName>
    <definedName name="List06_9_note">'Форма 2.3 | Т-подкл(инд)'!$AM$19:$AM$30</definedName>
    <definedName name="List06_9_Period">'Форма 2.3 | Т-подкл(инд)'!$AD$19:$AK$30</definedName>
    <definedName name="List06_9_pl">'Форма 2.3 | Т-подкл(инд)'!$11:$11</definedName>
    <definedName name="List06_9_region">'Форма 2.3 | Т-подкл(инд)'!$R$22:$AC$25</definedName>
    <definedName name="List11_GroundMaterials_1">'Форма 2.11'!$F$12:$F$18</definedName>
    <definedName name="List11_note">'Форма 2.11'!$G$10:$G$18</definedName>
    <definedName name="List12_Date">'Форма 2.12'!$G$11</definedName>
    <definedName name="List12_GroundMaterials_1">'Форма 2.12'!$H$11:$H$33</definedName>
    <definedName name="List12_note">'Форма 2.12'!$I$10:$I$33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TEHSHEET!$AB$2:$AB$4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2.2 | Т-тех'!$O$23</definedName>
    <definedName name="OneRates_2">'Форма 2.2 | Т-транс'!$O$23</definedName>
    <definedName name="OneRates_3">'Форма 2.2 | Т-подвоз'!$O$23</definedName>
    <definedName name="OneRates_4">'Форма 2.2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2.11'!$E$12:$E$14</definedName>
    <definedName name="pCng_List11_2">'Форма 2.11'!$E$16:$E$18</definedName>
    <definedName name="pCng_List12_1">'Форма 2.12'!$E$15:$E$16</definedName>
    <definedName name="pCng_List12_2">'Форма 2.12'!$E$18:$E$19</definedName>
    <definedName name="pCng_List12_6">'Форма 2.12'!$E$32:$E$33</definedName>
    <definedName name="pDbl_List12_5">'Форма 2.12'!$G$29:$G$30</definedName>
    <definedName name="pDbl_List12_5_copy">'Форма 2.12'!$L$29:$L$30</definedName>
    <definedName name="pDbl_List12_5_copy2">'Форма 2.12'!$K$29:$K$30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2.2 | Т-тех'!$I$18:$K$30</definedName>
    <definedName name="pDel_List06_10_3">'Форма 2.3 | Т-подкл'!$R$19:$R$30</definedName>
    <definedName name="pDel_List06_10_4">'Форма 2.3 | Т-подкл'!$V$19:$V$30</definedName>
    <definedName name="pDel_List06_10_5">'Форма 2.3 | Т-подкл'!$Z$19:$Z$30</definedName>
    <definedName name="pDel_List06_10_6">'Форма 2.3 | Т-подкл'!$K$19:$K$30</definedName>
    <definedName name="pDel_List06_10_7">'Форма 2.3 | Т-подкл'!$N$18:$N$30</definedName>
    <definedName name="pDel_List06_2_1">'Форма 2.2 | Т-транс'!$I$18:$K$30</definedName>
    <definedName name="pDel_List06_3_1">'Форма 2.2 | Т-подвоз'!$I$18:$K$30</definedName>
    <definedName name="pDel_List06_4_1">'Форма 2.2 | Т-пит'!$I$18:$K$36</definedName>
    <definedName name="pDel_List06_9_3">'Форма 2.3 | Т-подкл(инд)'!$S$19:$S$30</definedName>
    <definedName name="pDel_List06_9_4">'Форма 2.3 | Т-подкл(инд)'!$W$19:$W$30</definedName>
    <definedName name="pDel_List06_9_5">'Форма 2.3 | Т-подкл(инд)'!$AA$19:$AA$30</definedName>
    <definedName name="pDel_List06_9_6">'Форма 2.3 | Т-подкл(инд)'!$K$19:$K$30</definedName>
    <definedName name="pDel_List06_9_7">'Форма 2.3 | Т-подкл(инд)'!$O$18:$O$30</definedName>
    <definedName name="pDel_List07">'Сведения об изменении'!$C$11:$C$13</definedName>
    <definedName name="pDel_List11_1">'Форма 2.11'!$C$12:$C$14</definedName>
    <definedName name="pDel_List11_2">'Форма 2.11'!$C$16:$C$18</definedName>
    <definedName name="pDel_List12_1">'Форма 2.12'!$C$15:$C$16</definedName>
    <definedName name="pDel_List12_2">'Форма 2.12'!$C$18:$C$19</definedName>
    <definedName name="pDel_List12_3">'Форма 2.12'!$C$22:$C$24</definedName>
    <definedName name="pDel_List12_4">'Форма 2.12'!$C$26:$C$27</definedName>
    <definedName name="pDel_List12_5">'Форма 2.12'!$C$29:$C$30</definedName>
    <definedName name="pDel_List12_6">'Форма 2.12'!$C$32:$C$33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2.2 | Т-тех'!$V$14:$V$30</definedName>
    <definedName name="pIns_List06_10_Period">'Форма 2.3 | Т-подкл'!$AK$15:$AK$30</definedName>
    <definedName name="pIns_List06_2_Period">'Форма 2.2 | Т-транс'!$V$14:$V$30</definedName>
    <definedName name="pIns_List06_3_Period">'Форма 2.2 | Т-подвоз'!$V$14:$V$30</definedName>
    <definedName name="pIns_List06_4_Period">'Форма 2.2 | Т-пит'!$CG$18:$CG$35</definedName>
    <definedName name="pIns_List06_9_Period">'Форма 2.3 | Т-подкл(инд)'!$AL$19:$AL$30</definedName>
    <definedName name="pIns_List07">'Сведения об изменении'!$E$13</definedName>
    <definedName name="pIns_List11_1">'Форма 2.11'!$E$14</definedName>
    <definedName name="pIns_List11_2">'Форма 2.11'!$E$18</definedName>
    <definedName name="pIns_List12_1">'Форма 2.12'!$E$16</definedName>
    <definedName name="pIns_List12_2">'Форма 2.12'!$E$19</definedName>
    <definedName name="pIns_List12_3">'Форма 2.12'!$E$24</definedName>
    <definedName name="pIns_List12_4">'Форма 2.12'!$E$27</definedName>
    <definedName name="pIns_List12_5">'Форма 2.12'!$E$30</definedName>
    <definedName name="pIns_List12_6">'Форма 2.12'!$E$33</definedName>
    <definedName name="PROT_22">P3_PROT_22,P4_PROT_22,P5_PROT_22</definedName>
    <definedName name="pVDel_List06_1">'Форма 2.2 | Т-тех'!$12:$12</definedName>
    <definedName name="pVDel_List06_10">'Форма 2.3 | Т-подкл'!$13:$13</definedName>
    <definedName name="pVDel_List06_2">'Форма 2.2 | Т-транс'!$12:$12</definedName>
    <definedName name="pVDel_List06_3">'Форма 2.2 | Т-подвоз'!$12:$12</definedName>
    <definedName name="pVDel_List06_4">'Форма 2.2 | Т-пит'!$12:$12</definedName>
    <definedName name="pVDel_List06_9">'Форма 2.3 | Т-подкл(инд)'!$13:$13</definedName>
    <definedName name="QUARTER">TEHSHEET!$F$2:$F$5</definedName>
    <definedName name="REESTR_LINK_RANGE">REESTR_LINK!$A$2:$C$3</definedName>
    <definedName name="REESTR_ORG_RANGE">REESTR_ORG!$A$2:$J$75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2.2 | Т-тех'!$P$23:$Q$23</definedName>
    <definedName name="TwoRates_2">'Форма 2.2 | Т-транс'!$P$23:$Q$23</definedName>
    <definedName name="TwoRates_3">'Форма 2.2 | Т-подвоз'!$P$23:$Q$23</definedName>
    <definedName name="TwoRates_4">'Форма 2.2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2.2 | Т-тех'!$M$23</definedName>
    <definedName name="vid_teplnos_10">et_union_hor!$M$137</definedName>
    <definedName name="vid_teplnos_11">'Форма 2.2 | Т-пит'!$M$23</definedName>
    <definedName name="vid_teplnos_12">et_union_hor!$M$82</definedName>
    <definedName name="vid_teplnos_2">'Форма 2.2 | Т-транс'!$M$23</definedName>
    <definedName name="vid_teplnos_3">'Форма 2.2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2.2 | Т-транс'!$M$8</definedName>
    <definedName name="VidTopl_3">'Форма 2.2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25725"/>
</workbook>
</file>

<file path=xl/calcChain.xml><?xml version="1.0" encoding="utf-8"?>
<calcChain xmlns="http://schemas.openxmlformats.org/spreadsheetml/2006/main">
  <c r="A228" i="612"/>
  <c r="E23" i="610"/>
  <c r="M7" i="560"/>
  <c r="O7"/>
  <c r="M8"/>
  <c r="O8"/>
  <c r="M9"/>
  <c r="O9"/>
  <c r="O10"/>
  <c r="O17"/>
  <c r="P17" s="1"/>
  <c r="Q17" s="1"/>
  <c r="R17" s="1"/>
  <c r="S17" s="1"/>
  <c r="U17" s="1"/>
  <c r="V17" s="1"/>
  <c r="W17" s="1"/>
  <c r="X17" s="1"/>
  <c r="Y17" s="1"/>
  <c r="Z17" s="1"/>
  <c r="AB17" s="1"/>
  <c r="AC17" s="1"/>
  <c r="AD17" s="1"/>
  <c r="AE17" s="1"/>
  <c r="AF17" s="1"/>
  <c r="AG17" s="1"/>
  <c r="AI17" s="1"/>
  <c r="AJ17" s="1"/>
  <c r="AK17" s="1"/>
  <c r="AL17" s="1"/>
  <c r="AM17" s="1"/>
  <c r="AN17" s="1"/>
  <c r="AP17" s="1"/>
  <c r="AQ17" s="1"/>
  <c r="AR17" s="1"/>
  <c r="AS17" s="1"/>
  <c r="AT17" s="1"/>
  <c r="AU17" s="1"/>
  <c r="AW17" s="1"/>
  <c r="AX17" s="1"/>
  <c r="AY17" s="1"/>
  <c r="AZ17" s="1"/>
  <c r="BA17" s="1"/>
  <c r="BB17" s="1"/>
  <c r="BD17" s="1"/>
  <c r="BE17" s="1"/>
  <c r="BF17" s="1"/>
  <c r="BG17" s="1"/>
  <c r="BH17" s="1"/>
  <c r="BI17" s="1"/>
  <c r="BK17" s="1"/>
  <c r="BL17" s="1"/>
  <c r="BM17" s="1"/>
  <c r="BN17" s="1"/>
  <c r="BO17" s="1"/>
  <c r="BP17" s="1"/>
  <c r="BR17" s="1"/>
  <c r="BS17" s="1"/>
  <c r="BT17" s="1"/>
  <c r="BU17" s="1"/>
  <c r="BV17" s="1"/>
  <c r="BW17" s="1"/>
  <c r="BY17" s="1"/>
  <c r="BZ17" s="1"/>
  <c r="CA17" s="1"/>
  <c r="CB17" s="1"/>
  <c r="CC17" s="1"/>
  <c r="CD17" s="1"/>
  <c r="CF17" s="1"/>
  <c r="CG17" s="1"/>
  <c r="CH17" s="1"/>
  <c r="L18"/>
  <c r="O18"/>
  <c r="L19"/>
  <c r="L20"/>
  <c r="L21"/>
  <c r="L22"/>
  <c r="CK23"/>
  <c r="CJ22"/>
  <c r="L23"/>
  <c r="Q24"/>
  <c r="X24"/>
  <c r="AE24"/>
  <c r="AL24"/>
  <c r="AS24"/>
  <c r="AZ24"/>
  <c r="BG24"/>
  <c r="BN24"/>
  <c r="BU24"/>
  <c r="CB24"/>
  <c r="CI23"/>
  <c r="L26"/>
  <c r="CK27"/>
  <c r="CJ26"/>
  <c r="L27"/>
  <c r="Q28"/>
  <c r="X28"/>
  <c r="AE28"/>
  <c r="AL28"/>
  <c r="AS28"/>
  <c r="AZ28"/>
  <c r="BG28"/>
  <c r="BN28"/>
  <c r="BU28"/>
  <c r="CB28"/>
  <c r="CI27"/>
  <c r="L30"/>
  <c r="CK31"/>
  <c r="CJ30"/>
  <c r="L31"/>
  <c r="Q32"/>
  <c r="X32"/>
  <c r="AE32"/>
  <c r="AL32"/>
  <c r="AS32"/>
  <c r="AZ32"/>
  <c r="BG32"/>
  <c r="BN32"/>
  <c r="BU32"/>
  <c r="CB32"/>
  <c r="CI31"/>
  <c r="A226" i="612"/>
  <c r="A227"/>
  <c r="A224"/>
  <c r="A225"/>
  <c r="A1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CB83" i="471"/>
  <c r="BU83"/>
  <c r="BN83"/>
  <c r="BG83"/>
  <c r="AZ83"/>
  <c r="AS83"/>
  <c r="AL83"/>
  <c r="AE83"/>
  <c r="X83"/>
  <c r="H12" i="624"/>
  <c r="H11"/>
  <c r="H9"/>
  <c r="H8"/>
  <c r="H7"/>
  <c r="H12" i="622"/>
  <c r="H9"/>
  <c r="H8"/>
  <c r="H12" i="616"/>
  <c r="H9"/>
  <c r="H8"/>
  <c r="R14" i="601"/>
  <c r="H13" i="624" s="1"/>
  <c r="R13" i="601"/>
  <c r="R12"/>
  <c r="P12"/>
  <c r="M9" i="566"/>
  <c r="M8"/>
  <c r="M9" i="598"/>
  <c r="M8"/>
  <c r="M9" i="559"/>
  <c r="M8"/>
  <c r="M9" i="567"/>
  <c r="M8"/>
  <c r="M9" i="530"/>
  <c r="M8"/>
  <c r="F13" i="624"/>
  <c r="F12"/>
  <c r="F11"/>
  <c r="F10"/>
  <c r="F9"/>
  <c r="F8"/>
  <c r="B3" i="525"/>
  <c r="B2"/>
  <c r="M14" i="601"/>
  <c r="M13"/>
  <c r="M12"/>
  <c r="H13" i="616" l="1"/>
  <c r="H13" i="622"/>
  <c r="N10" i="566"/>
  <c r="N9"/>
  <c r="N8"/>
  <c r="N7"/>
  <c r="N10" i="598"/>
  <c r="N9"/>
  <c r="N8"/>
  <c r="N7"/>
  <c r="M7" i="566"/>
  <c r="M7" i="598"/>
  <c r="O10" i="559"/>
  <c r="O9"/>
  <c r="O8"/>
  <c r="O7"/>
  <c r="M7"/>
  <c r="O10" i="567"/>
  <c r="O9"/>
  <c r="O8"/>
  <c r="O7"/>
  <c r="M7"/>
  <c r="O10" i="530"/>
  <c r="O9"/>
  <c r="M7"/>
  <c r="O8"/>
  <c r="O7"/>
  <c r="M12" i="550" l="1"/>
  <c r="M244" i="471"/>
  <c r="R259"/>
  <c r="H11" i="622"/>
  <c r="H7"/>
  <c r="N18" i="598"/>
  <c r="R18" s="1"/>
  <c r="V18" s="1"/>
  <c r="AB18" s="1"/>
  <c r="AC18" s="1"/>
  <c r="AD18" s="1"/>
  <c r="AE18" s="1"/>
  <c r="AF18" s="1"/>
  <c r="AG18" s="1"/>
  <c r="AH18" s="1"/>
  <c r="AI18" s="1"/>
  <c r="AJ18" s="1"/>
  <c r="AK18" s="1"/>
  <c r="AO22"/>
  <c r="AG23"/>
  <c r="N18" i="566"/>
  <c r="Q18" s="1"/>
  <c r="U18" s="1"/>
  <c r="AA18" s="1"/>
  <c r="AB18" s="1"/>
  <c r="AC18" s="1"/>
  <c r="AD18" s="1"/>
  <c r="AE18" s="1"/>
  <c r="AF18" s="1"/>
  <c r="AG18" s="1"/>
  <c r="AH18" s="1"/>
  <c r="AI18" s="1"/>
  <c r="AJ18" s="1"/>
  <c r="AN22"/>
  <c r="AF23"/>
  <c r="N17" i="567"/>
  <c r="O17" s="1"/>
  <c r="P17" s="1"/>
  <c r="Q17" s="1"/>
  <c r="R17" s="1"/>
  <c r="S17" s="1"/>
  <c r="U17" s="1"/>
  <c r="V17" s="1"/>
  <c r="W17" s="1"/>
  <c r="Z23"/>
  <c r="Q24"/>
  <c r="N17" i="530"/>
  <c r="O17" s="1"/>
  <c r="P17" s="1"/>
  <c r="Q17" s="1"/>
  <c r="R17" s="1"/>
  <c r="S17" s="1"/>
  <c r="U17" s="1"/>
  <c r="V17" s="1"/>
  <c r="W17" s="1"/>
  <c r="Z23"/>
  <c r="Q24"/>
  <c r="AF185" i="471"/>
  <c r="AN184"/>
  <c r="AG170"/>
  <c r="AO169"/>
  <c r="Q83"/>
  <c r="CK82"/>
  <c r="Q67"/>
  <c r="Z66"/>
  <c r="Q51"/>
  <c r="Z50"/>
  <c r="Q35"/>
  <c r="Z34"/>
  <c r="P249"/>
  <c r="R254"/>
  <c r="R249"/>
  <c r="H11" i="618"/>
  <c r="H7"/>
  <c r="H11" i="617"/>
  <c r="H7"/>
  <c r="H11" i="616"/>
  <c r="H7"/>
  <c r="H11" i="615"/>
  <c r="H7"/>
  <c r="H11" i="614"/>
  <c r="H7"/>
  <c r="H292" i="471"/>
  <c r="H7" i="613"/>
  <c r="H11"/>
  <c r="E29" i="205"/>
  <c r="F29"/>
  <c r="V98" i="471"/>
  <c r="AE98"/>
  <c r="AF99"/>
  <c r="V100"/>
  <c r="AF101"/>
  <c r="Z120"/>
  <c r="Q121"/>
  <c r="Z137"/>
  <c r="Q138"/>
  <c r="Z154"/>
  <c r="Q155"/>
  <c r="E279"/>
  <c r="E284"/>
  <c r="N17" i="559"/>
  <c r="O17" s="1"/>
  <c r="P17" s="1"/>
  <c r="Q17" s="1"/>
  <c r="R17" s="1"/>
  <c r="S17" s="1"/>
  <c r="U17" s="1"/>
  <c r="V17" s="1"/>
  <c r="W17" s="1"/>
  <c r="Z23"/>
  <c r="Q24"/>
  <c r="F10" i="615"/>
  <c r="F8" i="616"/>
  <c r="L21" i="559"/>
  <c r="F13" i="616"/>
  <c r="L23" i="530"/>
  <c r="F12" i="617"/>
  <c r="L32" i="471"/>
  <c r="F9" i="616"/>
  <c r="F13" i="618"/>
  <c r="L166" i="471"/>
  <c r="F293"/>
  <c r="AC98"/>
  <c r="F13" i="617"/>
  <c r="L20" i="559"/>
  <c r="L34" i="471"/>
  <c r="L33"/>
  <c r="X23" i="559"/>
  <c r="E3" i="437"/>
  <c r="Y22" i="530"/>
  <c r="L22" i="598"/>
  <c r="F289" i="471"/>
  <c r="L47"/>
  <c r="L82"/>
  <c r="L20" i="566"/>
  <c r="L19" i="530"/>
  <c r="F9" i="613"/>
  <c r="CJ81" i="471"/>
  <c r="L46"/>
  <c r="F294"/>
  <c r="L169"/>
  <c r="X154"/>
  <c r="Y136"/>
  <c r="L21" i="566"/>
  <c r="F292" i="471"/>
  <c r="L81"/>
  <c r="L18" i="567"/>
  <c r="F290" i="471"/>
  <c r="X50"/>
  <c r="X137"/>
  <c r="F9" i="622"/>
  <c r="X66" i="471"/>
  <c r="L21" i="530"/>
  <c r="X120" i="471"/>
  <c r="F10" i="617"/>
  <c r="L45" i="471"/>
  <c r="F11" i="614"/>
  <c r="L182" i="471"/>
  <c r="F12" i="618"/>
  <c r="AD97" i="471"/>
  <c r="L22" i="559"/>
  <c r="F11" i="616"/>
  <c r="X34" i="471"/>
  <c r="L19" i="598"/>
  <c r="L20" i="530"/>
  <c r="F13" i="613"/>
  <c r="E2" i="437"/>
  <c r="L63" i="471"/>
  <c r="F10" i="622"/>
  <c r="L48" i="471"/>
  <c r="L19" i="559"/>
  <c r="M259" i="471"/>
  <c r="F8" i="613"/>
  <c r="L62" i="471"/>
  <c r="Y49"/>
  <c r="CI82"/>
  <c r="F10" i="616"/>
  <c r="X23" i="530"/>
  <c r="F11" i="618"/>
  <c r="L167" i="471"/>
  <c r="L183"/>
  <c r="F8" i="617"/>
  <c r="L61" i="471"/>
  <c r="F9" i="618"/>
  <c r="L50" i="471"/>
  <c r="AC100"/>
  <c r="F10" i="613"/>
  <c r="M254" i="471"/>
  <c r="L77"/>
  <c r="L181"/>
  <c r="F8" i="614"/>
  <c r="F12"/>
  <c r="F12" i="615"/>
  <c r="Y153" i="471"/>
  <c r="F9" i="615"/>
  <c r="L79" i="471"/>
  <c r="F13" i="615"/>
  <c r="L23" i="567"/>
  <c r="L21" i="598"/>
  <c r="L22" i="566"/>
  <c r="L29" i="471"/>
  <c r="L168"/>
  <c r="Y119"/>
  <c r="F11" i="622"/>
  <c r="M249" i="471"/>
  <c r="F10" i="618"/>
  <c r="L19" i="567"/>
  <c r="F291" i="471"/>
  <c r="L19" i="566"/>
  <c r="Y22" i="567"/>
  <c r="F11" i="617"/>
  <c r="F12" i="616"/>
  <c r="F8" i="615"/>
  <c r="F11"/>
  <c r="L64" i="471"/>
  <c r="L30"/>
  <c r="L22" i="530"/>
  <c r="F9" i="617"/>
  <c r="L20" i="598"/>
  <c r="F13" i="622"/>
  <c r="L184" i="471"/>
  <c r="L65"/>
  <c r="F10" i="614"/>
  <c r="L78" i="471"/>
  <c r="L31"/>
  <c r="L20" i="567"/>
  <c r="L22"/>
  <c r="L21"/>
  <c r="F8" i="622"/>
  <c r="L18" i="530"/>
  <c r="L18" i="559"/>
  <c r="L49" i="471"/>
  <c r="L80"/>
  <c r="F9" i="614"/>
  <c r="F11" i="613"/>
  <c r="Y65" i="471"/>
  <c r="L66"/>
  <c r="X23" i="567"/>
  <c r="Y33" i="471"/>
  <c r="F13" i="614"/>
  <c r="F12" i="613"/>
  <c r="Y22" i="559"/>
  <c r="F12" i="622"/>
  <c r="F8" i="618"/>
  <c r="L23" i="559"/>
  <c r="AM184" i="471"/>
  <c r="AM22" i="566"/>
  <c r="AN169" i="471"/>
  <c r="AN22" i="598"/>
</calcChain>
</file>

<file path=xl/sharedStrings.xml><?xml version="1.0" encoding="utf-8"?>
<sst xmlns="http://schemas.openxmlformats.org/spreadsheetml/2006/main" count="3283" uniqueCount="1573">
  <si>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</si>
  <si>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</si>
  <si>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</si>
  <si>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</si>
  <si>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</si>
  <si>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</si>
  <si>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</si>
  <si>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</si>
  <si>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</si>
  <si>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</si>
  <si>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</si>
  <si>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</si>
  <si>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</si>
  <si>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</si>
  <si>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</si>
  <si>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</si>
  <si>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</si>
  <si>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</si>
  <si>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</si>
  <si>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</si>
  <si>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</si>
  <si>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</si>
  <si>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</si>
  <si>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</si>
  <si>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</si>
  <si>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</si>
  <si>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</si>
  <si>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</si>
  <si>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</si>
  <si>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</si>
  <si>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</si>
  <si>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</si>
  <si>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</si>
  <si>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</si>
  <si>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</si>
  <si>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</si>
  <si>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</si>
  <si>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</si>
  <si>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</si>
  <si>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</si>
  <si>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</si>
  <si>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</si>
  <si>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</si>
  <si>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</si>
  <si>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</si>
  <si>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</si>
  <si>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</si>
  <si>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</si>
  <si>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</si>
  <si>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</si>
  <si>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</si>
  <si>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</si>
  <si>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</si>
  <si>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</si>
  <si>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</si>
  <si>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</si>
  <si>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</si>
  <si>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</si>
  <si>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</si>
  <si>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</si>
  <si>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</si>
  <si>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</si>
  <si>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</si>
  <si>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</si>
  <si>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</si>
  <si>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</si>
  <si>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</si>
  <si>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</si>
  <si>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</si>
  <si>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</si>
  <si>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</si>
  <si>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</si>
  <si>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</si>
  <si>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</si>
  <si>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</si>
  <si>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</si>
  <si>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</si>
  <si>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</si>
  <si>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</si>
  <si>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</si>
  <si>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</si>
  <si>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</si>
  <si>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</si>
  <si>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</si>
  <si>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</si>
  <si>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</si>
  <si>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</si>
  <si>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</si>
  <si>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</si>
  <si>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</si>
  <si>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</si>
  <si>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</si>
  <si>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</si>
  <si>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</si>
  <si>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</si>
  <si>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</si>
  <si>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</si>
  <si>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</si>
  <si>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</si>
  <si>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</si>
  <si>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</si>
  <si>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</si>
  <si>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</si>
  <si>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</si>
  <si>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</si>
  <si>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</si>
  <si>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</si>
  <si>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</si>
  <si>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</si>
  <si>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</si>
  <si>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</si>
  <si>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</si>
  <si>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</si>
  <si>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</si>
  <si>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</si>
  <si>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</si>
  <si>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</si>
  <si>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</si>
  <si>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</si>
  <si>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</si>
  <si>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</si>
  <si>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</si>
  <si>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</si>
  <si>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</si>
  <si>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</si>
  <si>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</si>
  <si>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</si>
  <si>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</si>
  <si>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</si>
  <si>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</si>
  <si>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</si>
  <si>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</si>
  <si>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</si>
  <si>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</si>
  <si>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</si>
  <si>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</si>
  <si>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</si>
  <si>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</si>
  <si>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</si>
  <si>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</si>
  <si>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</si>
  <si>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</si>
  <si>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</si>
  <si>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</si>
  <si>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</si>
  <si>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</si>
  <si>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</si>
  <si>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</si>
  <si>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</si>
  <si>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</si>
  <si>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</si>
  <si>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</si>
  <si>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</si>
  <si>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</si>
  <si>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</si>
  <si>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</si>
  <si>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</si>
  <si>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</si>
  <si>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</si>
  <si>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</si>
  <si>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</si>
  <si>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</si>
  <si>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</si>
  <si>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</si>
  <si>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</si>
  <si>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</si>
  <si>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</si>
  <si>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</si>
  <si>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</si>
  <si>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</si>
  <si>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</si>
  <si>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</si>
  <si>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</si>
  <si>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</si>
  <si>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</si>
  <si>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</si>
  <si>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</si>
  <si>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</si>
  <si>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</si>
  <si>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</si>
  <si>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</si>
  <si>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</si>
  <si>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</si>
  <si>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</si>
  <si>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</si>
  <si>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</si>
  <si>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</si>
  <si>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</si>
  <si>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</si>
  <si>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</si>
  <si>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</si>
  <si>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</si>
  <si>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</si>
  <si>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</si>
  <si>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</si>
  <si>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</si>
  <si>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</si>
  <si>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</si>
  <si>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</si>
  <si>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</si>
  <si>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</si>
  <si>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</si>
  <si>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</si>
  <si>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</si>
  <si>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</si>
  <si>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</si>
  <si>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</si>
  <si>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</si>
  <si>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</si>
  <si>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</si>
  <si>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</si>
  <si>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</si>
  <si>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</si>
  <si>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</si>
  <si>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</si>
  <si>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</si>
  <si>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</si>
  <si>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</si>
  <si>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</si>
  <si>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</si>
  <si>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</si>
  <si>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</si>
  <si>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</si>
  <si>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</si>
  <si>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</si>
  <si>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</si>
  <si>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</si>
  <si>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</si>
  <si>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</si>
  <si>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</si>
  <si>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</si>
  <si>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</si>
  <si>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</si>
  <si>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</si>
  <si>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</si>
  <si>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</si>
  <si>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</si>
  <si>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</si>
  <si>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</si>
  <si>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</si>
  <si>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</si>
  <si>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</si>
  <si>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</si>
  <si>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</si>
  <si>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</si>
  <si>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</si>
  <si>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</si>
  <si>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</si>
  <si>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</si>
  <si>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</si>
  <si>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</si>
  <si>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</si>
  <si>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</si>
  <si>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</si>
  <si>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</si>
  <si>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</si>
  <si>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</si>
  <si>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</si>
  <si>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</si>
  <si>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</si>
  <si>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</si>
  <si>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</si>
  <si>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</si>
  <si>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</si>
  <si>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</si>
  <si>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</si>
  <si>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</si>
  <si>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</si>
  <si>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</si>
  <si>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</si>
  <si>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</si>
  <si>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</si>
  <si>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</si>
  <si>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</si>
  <si>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</si>
  <si>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</si>
  <si>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</si>
  <si>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</si>
  <si>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</si>
  <si>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</si>
  <si>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</si>
  <si>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</si>
  <si>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</si>
  <si>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</si>
  <si>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</si>
  <si>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</si>
  <si>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</si>
  <si>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</si>
  <si>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</si>
  <si>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</si>
  <si>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</si>
  <si>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</si>
  <si>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</si>
  <si>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</si>
  <si>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</si>
  <si>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</si>
  <si>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</si>
  <si>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</si>
  <si>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</si>
  <si>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</si>
  <si>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</si>
  <si>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</si>
  <si>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</si>
  <si>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</si>
  <si>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</si>
  <si>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</si>
  <si>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</si>
  <si>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</si>
  <si>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</si>
  <si>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</si>
  <si>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</si>
  <si>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</si>
  <si>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</si>
  <si>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</si>
  <si>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</si>
  <si>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</si>
  <si>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</si>
  <si>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</si>
  <si>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</si>
  <si>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</si>
  <si>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</si>
  <si>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</si>
  <si>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</si>
  <si>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</si>
  <si>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</si>
  <si>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</si>
  <si>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</si>
  <si>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</si>
  <si>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</si>
  <si>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</si>
  <si>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</si>
  <si>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</si>
  <si>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</si>
  <si>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</si>
  <si>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</si>
  <si>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</si>
  <si>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</si>
  <si>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</si>
  <si>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</si>
  <si>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</si>
  <si>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</si>
  <si>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</si>
  <si>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</si>
  <si>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</si>
  <si>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</si>
  <si>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</si>
  <si>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</si>
  <si>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</si>
  <si>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</si>
  <si>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</si>
  <si>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</si>
  <si>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</si>
  <si>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</si>
  <si>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</si>
  <si>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</si>
  <si>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</si>
  <si>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</si>
  <si>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</si>
  <si>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</si>
  <si>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</si>
  <si>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</si>
  <si>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</si>
  <si>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</si>
  <si>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</si>
  <si>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</si>
  <si>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</si>
  <si>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</si>
  <si>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</si>
  <si>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</si>
  <si>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</si>
  <si>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</si>
  <si>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</si>
  <si>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</si>
  <si>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</si>
  <si>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</si>
  <si>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</si>
  <si>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</si>
  <si>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</si>
  <si>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</si>
  <si>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</si>
  <si>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</si>
  <si>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</si>
  <si>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</si>
  <si>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</si>
  <si>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</si>
  <si>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</si>
  <si>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</si>
  <si>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</si>
  <si>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</si>
  <si>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</si>
  <si>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</si>
  <si>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</si>
  <si>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</si>
  <si>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</si>
  <si>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</si>
  <si>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</si>
  <si>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</si>
  <si>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</si>
  <si>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</si>
  <si>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</si>
  <si>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</si>
  <si>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</si>
  <si>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</si>
  <si>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</si>
  <si>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</si>
  <si>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</si>
  <si>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</si>
  <si>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</si>
  <si>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</si>
  <si>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</si>
  <si>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</si>
  <si>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</si>
  <si>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</si>
  <si>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</si>
  <si>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</si>
  <si>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</si>
  <si>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</si>
  <si>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</si>
  <si>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</si>
  <si>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</si>
  <si>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</si>
  <si>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</si>
  <si>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</si>
  <si>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</si>
  <si>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</si>
  <si>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</si>
  <si>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</si>
  <si>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</si>
  <si>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</si>
  <si>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</si>
  <si>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</si>
  <si>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</si>
  <si>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</si>
  <si>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</si>
  <si>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</si>
  <si>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</si>
  <si>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</si>
  <si>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</si>
  <si>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</si>
  <si>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</si>
  <si>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</si>
  <si>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</si>
  <si>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</si>
  <si>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</si>
  <si>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</si>
  <si>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</si>
  <si>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</si>
  <si>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</si>
  <si>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</si>
  <si>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</si>
  <si>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</si>
  <si>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</si>
  <si>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</si>
  <si>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</si>
  <si>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</si>
  <si>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</si>
  <si>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</si>
  <si>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</si>
  <si>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</si>
  <si>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</si>
  <si>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</si>
  <si>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</si>
  <si>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</si>
  <si>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</si>
  <si>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</si>
  <si>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</si>
  <si>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</si>
  <si>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</si>
  <si>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</si>
  <si>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</si>
  <si>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</si>
  <si>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</si>
  <si>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</si>
  <si>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</si>
  <si>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</si>
  <si>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</si>
  <si>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</si>
  <si>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</si>
  <si>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</si>
  <si>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</si>
  <si>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</si>
  <si>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</si>
  <si>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</si>
  <si>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</si>
  <si>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</si>
  <si>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</si>
  <si>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</si>
  <si>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</si>
  <si>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</si>
  <si>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</si>
  <si>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</si>
  <si>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</si>
  <si>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</si>
  <si>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</si>
  <si>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</si>
  <si>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Показатели, подлежащие раскрытию в сфере холодного водоснабжения (цены и тарифы)</t>
  </si>
  <si>
    <t>Организация осуществляет подключение к централизованной системе холодного водоснабжения</t>
  </si>
  <si>
    <t>1.2.1</t>
  </si>
  <si>
    <t>3.1</t>
  </si>
  <si>
    <t>4.1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</si>
  <si>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</si>
  <si>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</si>
  <si>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</si>
  <si>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</si>
  <si>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</si>
  <si>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</si>
  <si>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</si>
  <si>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</si>
  <si>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</si>
  <si>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</si>
  <si>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</si>
  <si>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</si>
  <si>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</si>
  <si>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</si>
  <si>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</si>
  <si>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</si>
  <si>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форма публичного договора поставки регулируемых товаров, оказания регулируемых услуг</t>
  </si>
  <si>
    <t>договор о подключении к централизованной системе холодного водоснабжения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</si>
  <si>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</si>
  <si>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</si>
  <si>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</si>
  <si>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</si>
  <si>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</si>
  <si>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Форма заявки о подключении к централизованной системе холодного водоснабжения</t>
  </si>
  <si>
    <t>Указывается ссылка на документ, предварительно загруженный в хранилище файлов ФГИС ЕИАС.</t>
  </si>
  <si>
    <t>наименование НПА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</si>
  <si>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</si>
  <si>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</si>
  <si>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</si>
  <si>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</si>
  <si>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</si>
  <si>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</si>
  <si>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</si>
  <si>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</si>
  <si>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</si>
  <si>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</si>
  <si>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</si>
  <si>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</si>
  <si>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</si>
  <si>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население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</si>
  <si>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</si>
  <si>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</si>
  <si>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</si>
  <si>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</si>
  <si>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</si>
  <si>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</si>
  <si>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</si>
  <si>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</si>
  <si>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</si>
  <si>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</si>
  <si>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</si>
  <si>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</si>
  <si>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</si>
  <si>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</si>
  <si>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</si>
  <si>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</si>
  <si>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</si>
  <si>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</si>
  <si>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</si>
  <si>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</si>
  <si>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</si>
  <si>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</si>
  <si>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</si>
  <si>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</si>
  <si>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</si>
  <si>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</si>
  <si>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</si>
  <si>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</si>
  <si>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</si>
  <si>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</si>
  <si>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</si>
  <si>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</si>
  <si>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</si>
  <si>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</si>
  <si>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</si>
  <si>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</si>
  <si>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</si>
  <si>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</si>
  <si>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</si>
  <si>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</si>
  <si>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</si>
  <si>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</si>
  <si>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</si>
  <si>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</si>
  <si>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</si>
  <si>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</si>
  <si>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</si>
  <si>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</si>
  <si>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</si>
  <si>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</si>
  <si>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</si>
  <si>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</si>
  <si>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</si>
  <si>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</si>
  <si>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</si>
  <si>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</si>
  <si>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</si>
  <si>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</si>
  <si>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</si>
  <si>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</si>
  <si>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</si>
  <si>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</si>
  <si>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</si>
  <si>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</si>
  <si>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</si>
  <si>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</si>
  <si>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</si>
  <si>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</si>
  <si>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</si>
  <si>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</si>
  <si>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</si>
  <si>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</si>
  <si>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</si>
  <si>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</si>
  <si>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</si>
  <si>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</si>
  <si>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</si>
  <si>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</si>
  <si>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</si>
  <si>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</si>
  <si>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</si>
  <si>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</si>
  <si>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</si>
  <si>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</si>
  <si>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</si>
  <si>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</si>
  <si>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</si>
  <si>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</si>
  <si>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</si>
  <si>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</si>
  <si>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</si>
  <si>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</si>
  <si>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</si>
  <si>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</si>
  <si>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</si>
  <si>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</si>
  <si>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</si>
  <si>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</si>
  <si>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</si>
  <si>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</si>
  <si>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</si>
  <si>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</si>
  <si>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</si>
  <si>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</si>
  <si>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</si>
  <si>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</si>
  <si>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</si>
  <si>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</si>
  <si>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</si>
  <si>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</si>
  <si>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</si>
  <si>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</si>
  <si>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</si>
  <si>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</si>
  <si>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</si>
  <si>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</si>
  <si>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</si>
  <si>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</si>
  <si>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</si>
  <si>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</si>
  <si>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</si>
  <si>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</si>
  <si>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Форма 2.2</t>
  </si>
  <si>
    <t>Форма 2.11</t>
  </si>
  <si>
    <t>Форма 2.12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</si>
  <si>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</si>
  <si>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</si>
  <si>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Форма 2.3</t>
  </si>
  <si>
    <t>Информация о величинах тарифов на подключение к централизованной системе холодного водоснабжения</t>
  </si>
  <si>
    <t>Информация о величинах тарифов на питьевую воду (питьевое водоснабжение), техническую воду, транспортировку воды, подвоз воды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</si>
  <si>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</si>
  <si>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</si>
  <si>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</si>
  <si>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</si>
  <si>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</si>
  <si>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</si>
  <si>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</si>
  <si>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</si>
  <si>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</si>
  <si>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</si>
  <si>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</si>
  <si>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</si>
  <si>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r>
      <t>Форма 2.2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</si>
  <si>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</si>
  <si>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</si>
  <si>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</si>
  <si>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</si>
  <si>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r>
      <t>Форма 2.3 Информация о величинах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</si>
  <si>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</si>
  <si>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</si>
  <si>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</si>
  <si>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</si>
  <si>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</si>
  <si>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</si>
  <si>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</si>
  <si>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</si>
  <si>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</si>
  <si>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</si>
  <si>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</si>
  <si>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</si>
  <si>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</si>
  <si>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</si>
  <si>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</si>
  <si>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</si>
  <si>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</si>
  <si>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</si>
  <si>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</si>
  <si>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Для каждого вида тарифа в сфере холодного водоснабжения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</si>
  <si>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</si>
  <si>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Проверка доступных обновлений...</t>
  </si>
  <si>
    <t>Нет доступных обновлений для отчёта с кодом FAS.JKH.OPEN.INFO.PRICE.HVS!</t>
  </si>
  <si>
    <t>27.12.2018</t>
  </si>
  <si>
    <t>Болховский муниципальный район</t>
  </si>
  <si>
    <t>54604000</t>
  </si>
  <si>
    <t>Багриновское сельское поселение</t>
  </si>
  <si>
    <t>54604402</t>
  </si>
  <si>
    <t>Болхов городское поселение</t>
  </si>
  <si>
    <t>54604101</t>
  </si>
  <si>
    <t>Бориловское сельское поселение</t>
  </si>
  <si>
    <t>54604406</t>
  </si>
  <si>
    <t>Боровское сельское поселение</t>
  </si>
  <si>
    <t>54604408</t>
  </si>
  <si>
    <t>Герасимовское сельское поселение</t>
  </si>
  <si>
    <t>54604410</t>
  </si>
  <si>
    <t>Гнездиловское сельское поселение</t>
  </si>
  <si>
    <t>54604413</t>
  </si>
  <si>
    <t>Злынское сельское поселение</t>
  </si>
  <si>
    <t>54604416</t>
  </si>
  <si>
    <t>Медведковское сельское поселение</t>
  </si>
  <si>
    <t>54604422</t>
  </si>
  <si>
    <t>Михневское сельское поселение</t>
  </si>
  <si>
    <t>54604425</t>
  </si>
  <si>
    <t>Новосинецкое сельское поселение</t>
  </si>
  <si>
    <t>54604428</t>
  </si>
  <si>
    <t>Однолуцкое сельское поселение</t>
  </si>
  <si>
    <t>54604431</t>
  </si>
  <si>
    <t>Сурьянинское сельское поселение</t>
  </si>
  <si>
    <t>54604434</t>
  </si>
  <si>
    <t>Хуторское сельское поселение</t>
  </si>
  <si>
    <t>54604437</t>
  </si>
  <si>
    <t>Ямское сельское поселение</t>
  </si>
  <si>
    <t>54604440</t>
  </si>
  <si>
    <t>Верховский муниципальный район</t>
  </si>
  <si>
    <t>54608000</t>
  </si>
  <si>
    <t>Васильевское сельское поселение</t>
  </si>
  <si>
    <t>54608402</t>
  </si>
  <si>
    <t>Верховье городское поселение</t>
  </si>
  <si>
    <t>54608151</t>
  </si>
  <si>
    <t>Галичинское</t>
  </si>
  <si>
    <t>54608404</t>
  </si>
  <si>
    <t>Коньшинское сельское поселение</t>
  </si>
  <si>
    <t>54608407</t>
  </si>
  <si>
    <t>Корсунское сельское поселение</t>
  </si>
  <si>
    <t>54608410</t>
  </si>
  <si>
    <t>Нижне-Жерновское сельское поселение</t>
  </si>
  <si>
    <t>54608413</t>
  </si>
  <si>
    <t>Песоченское сельское поселение</t>
  </si>
  <si>
    <t>54608416</t>
  </si>
  <si>
    <t>Русско-Бродское сельское поселение</t>
  </si>
  <si>
    <t>54608419</t>
  </si>
  <si>
    <t>Скородненское сельское поселение</t>
  </si>
  <si>
    <t>54608422</t>
  </si>
  <si>
    <t>Теляженское сельское поселение</t>
  </si>
  <si>
    <t>54608428</t>
  </si>
  <si>
    <t>Туровское сельское поселение</t>
  </si>
  <si>
    <t>54608431</t>
  </si>
  <si>
    <t>Глазуновский муниципальный район</t>
  </si>
  <si>
    <t>54610000</t>
  </si>
  <si>
    <t>Богородское сельское поселение</t>
  </si>
  <si>
    <t>54610402</t>
  </si>
  <si>
    <t>Глазуновка городское поселение</t>
  </si>
  <si>
    <t>54610151</t>
  </si>
  <si>
    <t>Краснослободское сельское поселение</t>
  </si>
  <si>
    <t>54610404</t>
  </si>
  <si>
    <t>Медведевское сельское поселение</t>
  </si>
  <si>
    <t>54610407</t>
  </si>
  <si>
    <t>Отрадинское сельское поселение</t>
  </si>
  <si>
    <t>54610410</t>
  </si>
  <si>
    <t>Очкинское сельское поселение</t>
  </si>
  <si>
    <t>54610413</t>
  </si>
  <si>
    <t>Сеньковское сельское поселение</t>
  </si>
  <si>
    <t>54610416</t>
  </si>
  <si>
    <t>Тагинское сельское поселение</t>
  </si>
  <si>
    <t>54610419</t>
  </si>
  <si>
    <t>Город Ливны</t>
  </si>
  <si>
    <t>54705000</t>
  </si>
  <si>
    <t>Город Мценск</t>
  </si>
  <si>
    <t>54710000</t>
  </si>
  <si>
    <t>Город Орёл</t>
  </si>
  <si>
    <t>54701000</t>
  </si>
  <si>
    <t>Дмитровский муниципальный район</t>
  </si>
  <si>
    <t>54612000</t>
  </si>
  <si>
    <t>Алешинское сельское поселение</t>
  </si>
  <si>
    <t>54612402</t>
  </si>
  <si>
    <t>Березовское сельское поселение</t>
  </si>
  <si>
    <t>54612404</t>
  </si>
  <si>
    <t>Бородинское сельское поселение</t>
  </si>
  <si>
    <t>54612407</t>
  </si>
  <si>
    <t>Горбуновское сельское поселение</t>
  </si>
  <si>
    <t>54612410</t>
  </si>
  <si>
    <t>Дмитровск городское поселение</t>
  </si>
  <si>
    <t>54612101</t>
  </si>
  <si>
    <t>Долбенкинское сельское поселение</t>
  </si>
  <si>
    <t>54612413</t>
  </si>
  <si>
    <t>Домаховское сельское поселение</t>
  </si>
  <si>
    <t>54612416</t>
  </si>
  <si>
    <t>Друженское сельское поселение</t>
  </si>
  <si>
    <t>54612428</t>
  </si>
  <si>
    <t>Лубянское сельское поселение</t>
  </si>
  <si>
    <t>54612419</t>
  </si>
  <si>
    <t>Малобобровское сельское поселение</t>
  </si>
  <si>
    <t>54612422</t>
  </si>
  <si>
    <t>Плосковское сельское поселение</t>
  </si>
  <si>
    <t>54612425</t>
  </si>
  <si>
    <t>Соломинское</t>
  </si>
  <si>
    <t>54612431</t>
  </si>
  <si>
    <t>Столбищенское сельское поселение</t>
  </si>
  <si>
    <t>54612434</t>
  </si>
  <si>
    <t>Должанский муниципальный район</t>
  </si>
  <si>
    <t>54615000</t>
  </si>
  <si>
    <t>Вышнее Ольшанское сельское поселение</t>
  </si>
  <si>
    <t>54615402</t>
  </si>
  <si>
    <t>Долгое городское поселение</t>
  </si>
  <si>
    <t>54615151</t>
  </si>
  <si>
    <t>Дубровское сельское поселение</t>
  </si>
  <si>
    <t>54615405</t>
  </si>
  <si>
    <t>Козьма-Демьяновское сельское поселение</t>
  </si>
  <si>
    <t>54615407</t>
  </si>
  <si>
    <t>Кудиновское сельское поселение</t>
  </si>
  <si>
    <t>54615410</t>
  </si>
  <si>
    <t>Рогатинское сельское поселение</t>
  </si>
  <si>
    <t>54615413</t>
  </si>
  <si>
    <t>Урыновское сельское поселение</t>
  </si>
  <si>
    <t>54615416</t>
  </si>
  <si>
    <t>Успенское сельское поселение</t>
  </si>
  <si>
    <t>54615419</t>
  </si>
  <si>
    <t>Залегощенский муниципальный район</t>
  </si>
  <si>
    <t>54618000</t>
  </si>
  <si>
    <t>Бортновское сельское поселение</t>
  </si>
  <si>
    <t>54618402</t>
  </si>
  <si>
    <t>Верхнескворченское сельское поселение</t>
  </si>
  <si>
    <t>54618404</t>
  </si>
  <si>
    <t>Грачевское сельское поселение</t>
  </si>
  <si>
    <t>54618407</t>
  </si>
  <si>
    <t>Залегощь городское поселение</t>
  </si>
  <si>
    <t>54618151</t>
  </si>
  <si>
    <t>Золотаревское сельское поселение</t>
  </si>
  <si>
    <t>54618410</t>
  </si>
  <si>
    <t>Красненское сельское поселение</t>
  </si>
  <si>
    <t>54618413</t>
  </si>
  <si>
    <t>Ломовское сельское поселение</t>
  </si>
  <si>
    <t>54618416</t>
  </si>
  <si>
    <t>Моховское сельское поселение</t>
  </si>
  <si>
    <t>54618419</t>
  </si>
  <si>
    <t>Нижнезалегощенское сельское поселение</t>
  </si>
  <si>
    <t>54618422</t>
  </si>
  <si>
    <t>Октябрьское сельское поселение</t>
  </si>
  <si>
    <t>54618425</t>
  </si>
  <si>
    <t>Прилепское сельское поселение</t>
  </si>
  <si>
    <t>54618428</t>
  </si>
  <si>
    <t>Знаменский муниципальный район</t>
  </si>
  <si>
    <t>54620000</t>
  </si>
  <si>
    <t>Глотовское сельское поселение</t>
  </si>
  <si>
    <t>54620405</t>
  </si>
  <si>
    <t>Ждимирское сельское поселение</t>
  </si>
  <si>
    <t>54620408</t>
  </si>
  <si>
    <t>Знаменское сельское поселение</t>
  </si>
  <si>
    <t>54620412</t>
  </si>
  <si>
    <t>Коптевское сельское поселение</t>
  </si>
  <si>
    <t>54620420</t>
  </si>
  <si>
    <t>Красниковское сельское поселение</t>
  </si>
  <si>
    <t>54620422</t>
  </si>
  <si>
    <t>Селиховское сельское поселение</t>
  </si>
  <si>
    <t>54620428</t>
  </si>
  <si>
    <t>Узкинское сельское поселение</t>
  </si>
  <si>
    <t>54620432</t>
  </si>
  <si>
    <t>Колпнянский муниципальный район</t>
  </si>
  <si>
    <t>54623000</t>
  </si>
  <si>
    <t>Ахтырское сельское поселение</t>
  </si>
  <si>
    <t>54623402</t>
  </si>
  <si>
    <t>Белоколодезьское сельское поселение</t>
  </si>
  <si>
    <t>54623404</t>
  </si>
  <si>
    <t>54623407</t>
  </si>
  <si>
    <t>Карловское сельское поселение</t>
  </si>
  <si>
    <t>54623410</t>
  </si>
  <si>
    <t>Колпна городское поселение</t>
  </si>
  <si>
    <t>54623151</t>
  </si>
  <si>
    <t>Краснянское сельское поселение</t>
  </si>
  <si>
    <t>54623413</t>
  </si>
  <si>
    <t>Крутовское сельское поселение</t>
  </si>
  <si>
    <t>54623416</t>
  </si>
  <si>
    <t>Тимирязевское сельское поселение</t>
  </si>
  <si>
    <t>54623419</t>
  </si>
  <si>
    <t>Ушаковское сельское поселение</t>
  </si>
  <si>
    <t>54623422</t>
  </si>
  <si>
    <t>Ярищенское сельское поселение</t>
  </si>
  <si>
    <t>54623425</t>
  </si>
  <si>
    <t>Корсаковский муниципальный район</t>
  </si>
  <si>
    <t>54626000</t>
  </si>
  <si>
    <t>Гагаринское сельское поселение</t>
  </si>
  <si>
    <t>54626405</t>
  </si>
  <si>
    <t>Корсаковское сельское поселение</t>
  </si>
  <si>
    <t>54626410</t>
  </si>
  <si>
    <t>Марьинское сельское поселение</t>
  </si>
  <si>
    <t>54626413</t>
  </si>
  <si>
    <t>Нечаевское сельское поселение</t>
  </si>
  <si>
    <t>54626417</t>
  </si>
  <si>
    <t>Новомихайловское сельское поселение</t>
  </si>
  <si>
    <t>54626420</t>
  </si>
  <si>
    <t>Парамоновское сельское поселение</t>
  </si>
  <si>
    <t>54626425</t>
  </si>
  <si>
    <t>Спешневское сельское поселение</t>
  </si>
  <si>
    <t>54626430</t>
  </si>
  <si>
    <t>Краснозоренский муниципальный район</t>
  </si>
  <si>
    <t>54624000</t>
  </si>
  <si>
    <t>Краснозоренское сельское поселение</t>
  </si>
  <si>
    <t>54624407</t>
  </si>
  <si>
    <t>Покровское сельское поселение</t>
  </si>
  <si>
    <t>54624412</t>
  </si>
  <si>
    <t>Россошенское сельское поселение</t>
  </si>
  <si>
    <t>54624417</t>
  </si>
  <si>
    <t>Труновское сельское поселение</t>
  </si>
  <si>
    <t>54624420</t>
  </si>
  <si>
    <t>54624425</t>
  </si>
  <si>
    <t>Кромской муниципальный район</t>
  </si>
  <si>
    <t>54625000</t>
  </si>
  <si>
    <t>Апальковское сельское поселение</t>
  </si>
  <si>
    <t>54625402</t>
  </si>
  <si>
    <t>Бельдяжское сельское поселение</t>
  </si>
  <si>
    <t>54625404</t>
  </si>
  <si>
    <t>Большеколчевское сельское поселение</t>
  </si>
  <si>
    <t>54625407</t>
  </si>
  <si>
    <t>Городское поселение Кромы</t>
  </si>
  <si>
    <t>54625151</t>
  </si>
  <si>
    <t>Гостомльское сельское поселение</t>
  </si>
  <si>
    <t>54625413</t>
  </si>
  <si>
    <t>Гуторовское сельское поселение</t>
  </si>
  <si>
    <t>54625416</t>
  </si>
  <si>
    <t>Короськовское сельское поселение</t>
  </si>
  <si>
    <t>54625422</t>
  </si>
  <si>
    <t>54625425</t>
  </si>
  <si>
    <t>Кривчиковское сельское поселение</t>
  </si>
  <si>
    <t>54625428</t>
  </si>
  <si>
    <t>Кутафинское сельское поселение</t>
  </si>
  <si>
    <t>54625431</t>
  </si>
  <si>
    <t>Ретяжское сельское поселение</t>
  </si>
  <si>
    <t>54625449</t>
  </si>
  <si>
    <t>Стрелецкое сельское поселение</t>
  </si>
  <si>
    <t>54625452</t>
  </si>
  <si>
    <t>Шаховское сельское поселение</t>
  </si>
  <si>
    <t>54625458</t>
  </si>
  <si>
    <t>Ливенский муниципальный район</t>
  </si>
  <si>
    <t>54629000</t>
  </si>
  <si>
    <t>Беломестненское сельское поселение</t>
  </si>
  <si>
    <t>54629402</t>
  </si>
  <si>
    <t>Вахновское сельское поселение</t>
  </si>
  <si>
    <t>54629404</t>
  </si>
  <si>
    <t>Галическое сельское поселение</t>
  </si>
  <si>
    <t>54629407</t>
  </si>
  <si>
    <t>Дутовское сельское поселение</t>
  </si>
  <si>
    <t>54629410</t>
  </si>
  <si>
    <t>Здоровецкое сельское поселение</t>
  </si>
  <si>
    <t>54629413</t>
  </si>
  <si>
    <t>Казанское сельское поселение</t>
  </si>
  <si>
    <t>54629416</t>
  </si>
  <si>
    <t>Козьминское сельское поселение</t>
  </si>
  <si>
    <t>54629419</t>
  </si>
  <si>
    <t>Коротышское сельское поселение</t>
  </si>
  <si>
    <t>54629422</t>
  </si>
  <si>
    <t>54629425</t>
  </si>
  <si>
    <t>Лютовское сельское поселение</t>
  </si>
  <si>
    <t>54629428</t>
  </si>
  <si>
    <t>Навесненское сельское поселение</t>
  </si>
  <si>
    <t>54629431</t>
  </si>
  <si>
    <t>Никольское сельское поселение</t>
  </si>
  <si>
    <t>54629434</t>
  </si>
  <si>
    <t>Островское сельское поселение</t>
  </si>
  <si>
    <t>54629440</t>
  </si>
  <si>
    <t>Речицкое сельское поселение</t>
  </si>
  <si>
    <t>54629443</t>
  </si>
  <si>
    <t>Сергиевское</t>
  </si>
  <si>
    <t>54629446</t>
  </si>
  <si>
    <t>Сосновское сельское поселение</t>
  </si>
  <si>
    <t>54629449</t>
  </si>
  <si>
    <t>Малоархангельский муниципальный район</t>
  </si>
  <si>
    <t>54632000</t>
  </si>
  <si>
    <t>Губкинское сельское поселение</t>
  </si>
  <si>
    <t>54632402</t>
  </si>
  <si>
    <t>Дубовицкое сельское поселение</t>
  </si>
  <si>
    <t>54632404</t>
  </si>
  <si>
    <t>Ленинское сельское поселение</t>
  </si>
  <si>
    <t>54632407</t>
  </si>
  <si>
    <t>Луковское сельское поселение</t>
  </si>
  <si>
    <t>54632410</t>
  </si>
  <si>
    <t>Малоархангельск городское поселение</t>
  </si>
  <si>
    <t>54632101</t>
  </si>
  <si>
    <t>54632413</t>
  </si>
  <si>
    <t>Первомайское сельское поселение</t>
  </si>
  <si>
    <t>54632416</t>
  </si>
  <si>
    <t>Подгородненское сельское поселение</t>
  </si>
  <si>
    <t>54632419</t>
  </si>
  <si>
    <t>Мценский муниципальный район</t>
  </si>
  <si>
    <t>54636000</t>
  </si>
  <si>
    <t>Алябьевское сельское поселение</t>
  </si>
  <si>
    <t>54636402</t>
  </si>
  <si>
    <t>Аникановское сельское поселение</t>
  </si>
  <si>
    <t>54636407</t>
  </si>
  <si>
    <t>Башкатовское сельское поселение</t>
  </si>
  <si>
    <t>54636404</t>
  </si>
  <si>
    <t>Воинское сельское поселение</t>
  </si>
  <si>
    <t>54636410</t>
  </si>
  <si>
    <t>Высокинское сельское поселение</t>
  </si>
  <si>
    <t>54636413</t>
  </si>
  <si>
    <t>Карандаковское сельское поселение</t>
  </si>
  <si>
    <t>54636416</t>
  </si>
  <si>
    <t>Отрадинское</t>
  </si>
  <si>
    <t>54636418</t>
  </si>
  <si>
    <t>Подберезовское сельское поселение</t>
  </si>
  <si>
    <t>54636428</t>
  </si>
  <si>
    <t>Подмокринское сельское поселение</t>
  </si>
  <si>
    <t>54636419</t>
  </si>
  <si>
    <t>Протасовское сельское поселение</t>
  </si>
  <si>
    <t>54636422</t>
  </si>
  <si>
    <t>Спасско-Лутовиновское</t>
  </si>
  <si>
    <t>54636425</t>
  </si>
  <si>
    <t>Тельченское сельское поселение</t>
  </si>
  <si>
    <t>54636431</t>
  </si>
  <si>
    <t>Чахинское сельское поселение</t>
  </si>
  <si>
    <t>54636434</t>
  </si>
  <si>
    <t>Черемошенское сельское поселение</t>
  </si>
  <si>
    <t>54636437</t>
  </si>
  <si>
    <t>Новодеревеньковский муниципальный район</t>
  </si>
  <si>
    <t>54639000</t>
  </si>
  <si>
    <t>Глебовское сельское поселение</t>
  </si>
  <si>
    <t>54639404</t>
  </si>
  <si>
    <t>Никитинское сельское поселение</t>
  </si>
  <si>
    <t>54639409</t>
  </si>
  <si>
    <t>Новодеревеньковское сельское поселение</t>
  </si>
  <si>
    <t>54639410</t>
  </si>
  <si>
    <t>Паньковское сельское поселение</t>
  </si>
  <si>
    <t>54639413</t>
  </si>
  <si>
    <t>Старогольское сельское поселение</t>
  </si>
  <si>
    <t>54639419</t>
  </si>
  <si>
    <t>Судбищенское</t>
  </si>
  <si>
    <t>54639422</t>
  </si>
  <si>
    <t>Суровское сельское поселение</t>
  </si>
  <si>
    <t>54639425</t>
  </si>
  <si>
    <t>Хомутово городское поселение</t>
  </si>
  <si>
    <t>54639151</t>
  </si>
  <si>
    <t>Новосильский муниципальный район</t>
  </si>
  <si>
    <t>54643000</t>
  </si>
  <si>
    <t>Вяжевское сельское поселение</t>
  </si>
  <si>
    <t>54643402</t>
  </si>
  <si>
    <t>Глубковское сельское поселение</t>
  </si>
  <si>
    <t>54643404</t>
  </si>
  <si>
    <t>Голунское сельское поселение</t>
  </si>
  <si>
    <t>54643410</t>
  </si>
  <si>
    <t>Зареченское сельское поселение</t>
  </si>
  <si>
    <t>54643413</t>
  </si>
  <si>
    <t>Новосиль городское поселение</t>
  </si>
  <si>
    <t>54643101</t>
  </si>
  <si>
    <t>Петушенское сельское поселение</t>
  </si>
  <si>
    <t>54643431</t>
  </si>
  <si>
    <t>Прудовское сельское поселение</t>
  </si>
  <si>
    <t>54643434</t>
  </si>
  <si>
    <t>Хворостянское сельское поселение</t>
  </si>
  <si>
    <t>54643440</t>
  </si>
  <si>
    <t>Орловский муниципальный район</t>
  </si>
  <si>
    <t>54647000</t>
  </si>
  <si>
    <t>Большекуликовское сельское поселение</t>
  </si>
  <si>
    <t>54647402</t>
  </si>
  <si>
    <t>Голохвастовское сельское поселение</t>
  </si>
  <si>
    <t>54647404</t>
  </si>
  <si>
    <t>Жиляевское сельское поселение</t>
  </si>
  <si>
    <t>54647407</t>
  </si>
  <si>
    <t>Знаменка городское поселение</t>
  </si>
  <si>
    <t>54647152</t>
  </si>
  <si>
    <t>Лавровское сельское поселение</t>
  </si>
  <si>
    <t>54647410</t>
  </si>
  <si>
    <t>Лошаковское сельское поселение</t>
  </si>
  <si>
    <t>54647413</t>
  </si>
  <si>
    <t>Масловское сельское поселение</t>
  </si>
  <si>
    <t>54647416</t>
  </si>
  <si>
    <t>Моховицкое сельское поселение</t>
  </si>
  <si>
    <t>54647419</t>
  </si>
  <si>
    <t>Неполодское сельское поселение</t>
  </si>
  <si>
    <t>54647422</t>
  </si>
  <si>
    <t>Образцовское сельское поселение</t>
  </si>
  <si>
    <t>54647425</t>
  </si>
  <si>
    <t>Пахомовское сельское поселение</t>
  </si>
  <si>
    <t>54647428</t>
  </si>
  <si>
    <t>Платоновское сельское поселение</t>
  </si>
  <si>
    <t>54647431</t>
  </si>
  <si>
    <t>Сабуровское сельское поселение</t>
  </si>
  <si>
    <t>54647434</t>
  </si>
  <si>
    <t>Спасское сельское поселение</t>
  </si>
  <si>
    <t>54647437</t>
  </si>
  <si>
    <t>Станово-Колодезьское сельское поселение</t>
  </si>
  <si>
    <t>54647443</t>
  </si>
  <si>
    <t>Становское сельское поселение</t>
  </si>
  <si>
    <t>54647440</t>
  </si>
  <si>
    <t>Троицкое сельское поселение</t>
  </si>
  <si>
    <t>54647446</t>
  </si>
  <si>
    <t>Покровский муниципальный район</t>
  </si>
  <si>
    <t>54650000</t>
  </si>
  <si>
    <t>54650402</t>
  </si>
  <si>
    <t>Верхнежерновское сельское поселение</t>
  </si>
  <si>
    <t>54650404</t>
  </si>
  <si>
    <t>Верхососенское сельское поселение</t>
  </si>
  <si>
    <t>54650405</t>
  </si>
  <si>
    <t>Владимирское сельское поселение</t>
  </si>
  <si>
    <t>54650407</t>
  </si>
  <si>
    <t>Вышнетуровецкое сельское поселение</t>
  </si>
  <si>
    <t>54650410</t>
  </si>
  <si>
    <t>Даниловское сельское поселение</t>
  </si>
  <si>
    <t>54650413</t>
  </si>
  <si>
    <t>Дросковское сельское поселение</t>
  </si>
  <si>
    <t>54650416</t>
  </si>
  <si>
    <t>Журавецкое сельское поселение</t>
  </si>
  <si>
    <t>54650419</t>
  </si>
  <si>
    <t>Ивановское сельское поселение</t>
  </si>
  <si>
    <t>54650422</t>
  </si>
  <si>
    <t>54650425</t>
  </si>
  <si>
    <t>Покровское городское поселение</t>
  </si>
  <si>
    <t>54650151</t>
  </si>
  <si>
    <t>Ретинское сельское поселение</t>
  </si>
  <si>
    <t>54650431</t>
  </si>
  <si>
    <t>Столбецкое сельское поселение</t>
  </si>
  <si>
    <t>54650434</t>
  </si>
  <si>
    <t>Топковское сельское поселение</t>
  </si>
  <si>
    <t>54650437</t>
  </si>
  <si>
    <t>Свердловский муниципальный район</t>
  </si>
  <si>
    <t>54652000</t>
  </si>
  <si>
    <t>Богодуховское сельское поселение</t>
  </si>
  <si>
    <t>54652402</t>
  </si>
  <si>
    <t>Змиевка городское поселение</t>
  </si>
  <si>
    <t>54652151</t>
  </si>
  <si>
    <t>Котовское сельское поселение</t>
  </si>
  <si>
    <t>54652404</t>
  </si>
  <si>
    <t>Кошелевское сельское поселение</t>
  </si>
  <si>
    <t>54652407</t>
  </si>
  <si>
    <t>Красноармейское сельское поселение</t>
  </si>
  <si>
    <t>54652410</t>
  </si>
  <si>
    <t>54652413</t>
  </si>
  <si>
    <t>Новопетровское сельское поселение</t>
  </si>
  <si>
    <t>54652416</t>
  </si>
  <si>
    <t>Яковлевское сельское поселение</t>
  </si>
  <si>
    <t>54652419</t>
  </si>
  <si>
    <t>Сосковский муниципальный район</t>
  </si>
  <si>
    <t>54653000</t>
  </si>
  <si>
    <t>Алмазовское сельское поселение</t>
  </si>
  <si>
    <t>54653403</t>
  </si>
  <si>
    <t>Алпеевское сельское поселение</t>
  </si>
  <si>
    <t>54653405</t>
  </si>
  <si>
    <t>Кировское сельское поселение</t>
  </si>
  <si>
    <t>54653415</t>
  </si>
  <si>
    <t>Лобынцевское сельское поселение</t>
  </si>
  <si>
    <t>54653417</t>
  </si>
  <si>
    <t>Мураевское сельское поселение</t>
  </si>
  <si>
    <t>54653419</t>
  </si>
  <si>
    <t>Рыжковское сельское поселение</t>
  </si>
  <si>
    <t>54653422</t>
  </si>
  <si>
    <t>Сосковское сельское поселение</t>
  </si>
  <si>
    <t>54653425</t>
  </si>
  <si>
    <t>Троснянский муниципальный район</t>
  </si>
  <si>
    <t>54654000</t>
  </si>
  <si>
    <t>Воронецкое сельское поселение</t>
  </si>
  <si>
    <t>54654405</t>
  </si>
  <si>
    <t>Жерновецкое сельское поселение</t>
  </si>
  <si>
    <t>54654408</t>
  </si>
  <si>
    <t>Ломовецкое сельское поселение</t>
  </si>
  <si>
    <t>54654415</t>
  </si>
  <si>
    <t>Малахово-Слободское сельское поселение</t>
  </si>
  <si>
    <t>54654417</t>
  </si>
  <si>
    <t>Муравльское сельское поселение</t>
  </si>
  <si>
    <t>54654419</t>
  </si>
  <si>
    <t>54654422</t>
  </si>
  <si>
    <t>Пенновское сельское поселение</t>
  </si>
  <si>
    <t>54654425</t>
  </si>
  <si>
    <t>Троснянское сельское поселение</t>
  </si>
  <si>
    <t>54654430</t>
  </si>
  <si>
    <t>Урицкий муниципальный район</t>
  </si>
  <si>
    <t>54655000</t>
  </si>
  <si>
    <t>Архангельское сельское поселение</t>
  </si>
  <si>
    <t>54655407</t>
  </si>
  <si>
    <t>Богдановское сельское поселение</t>
  </si>
  <si>
    <t>54655410</t>
  </si>
  <si>
    <t>Бунинское сельское поселение</t>
  </si>
  <si>
    <t>54655413</t>
  </si>
  <si>
    <t>Городищенское сельское поселение</t>
  </si>
  <si>
    <t>54655416</t>
  </si>
  <si>
    <t>54655422</t>
  </si>
  <si>
    <t>Луначарское сельское поселение</t>
  </si>
  <si>
    <t>54655428</t>
  </si>
  <si>
    <t>Нарышкино городское поселение</t>
  </si>
  <si>
    <t>54655151</t>
  </si>
  <si>
    <t>Подзаваловское сельское поселение</t>
  </si>
  <si>
    <t>54655437</t>
  </si>
  <si>
    <t>Хотынецкий муниципальный район</t>
  </si>
  <si>
    <t>54657000</t>
  </si>
  <si>
    <t>Аболмасовское сельское поселение</t>
  </si>
  <si>
    <t>54657402</t>
  </si>
  <si>
    <t>Алехинское сельское поселение</t>
  </si>
  <si>
    <t>54657404</t>
  </si>
  <si>
    <t>Богородицкое сельское поселение</t>
  </si>
  <si>
    <t>54657407</t>
  </si>
  <si>
    <t>Ильинское сельское поселение</t>
  </si>
  <si>
    <t>54657419</t>
  </si>
  <si>
    <t>Краснорябинское</t>
  </si>
  <si>
    <t>54657424</t>
  </si>
  <si>
    <t>Меловское сельское поселение</t>
  </si>
  <si>
    <t>54657426</t>
  </si>
  <si>
    <t>Студеновское сельское поселение</t>
  </si>
  <si>
    <t>54657431</t>
  </si>
  <si>
    <t>Хотимль-Кузменковское</t>
  </si>
  <si>
    <t>54657437</t>
  </si>
  <si>
    <t>Хотынец городское поселение</t>
  </si>
  <si>
    <t>54657151</t>
  </si>
  <si>
    <t>Шаблыкинский муниципальный район</t>
  </si>
  <si>
    <t>54659000</t>
  </si>
  <si>
    <t>54659402</t>
  </si>
  <si>
    <t>Косулическое сельское поселение</t>
  </si>
  <si>
    <t>54659404</t>
  </si>
  <si>
    <t>Молодовское сельское поселение</t>
  </si>
  <si>
    <t>54659406</t>
  </si>
  <si>
    <t>Навлинское сельское поселение</t>
  </si>
  <si>
    <t>54659408</t>
  </si>
  <si>
    <t>Сомовское сельское поселение</t>
  </si>
  <si>
    <t>54659410</t>
  </si>
  <si>
    <t>Титовское сельское поселение</t>
  </si>
  <si>
    <t>54659413</t>
  </si>
  <si>
    <t>Хотьковское сельское поселение</t>
  </si>
  <si>
    <t>54659416</t>
  </si>
  <si>
    <t>Шаблыкино городское поселение</t>
  </si>
  <si>
    <t>54659151</t>
  </si>
  <si>
    <t>МО_ОКТМО</t>
  </si>
  <si>
    <t>№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</si>
  <si>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</si>
  <si>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</si>
  <si>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</si>
  <si>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</si>
  <si>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</si>
  <si>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</si>
  <si>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</si>
  <si>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</si>
  <si>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</si>
  <si>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01.01.2019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</si>
  <si>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</si>
  <si>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</si>
  <si>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</si>
  <si>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</si>
  <si>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</si>
  <si>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</si>
  <si>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</si>
  <si>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</si>
  <si>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</si>
  <si>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2597</t>
  </si>
  <si>
    <t>28984990</t>
  </si>
  <si>
    <t>АО "Болховский сыродельный завод"</t>
  </si>
  <si>
    <t>5704006199</t>
  </si>
  <si>
    <t>463201001</t>
  </si>
  <si>
    <t>30356335</t>
  </si>
  <si>
    <t>АО "ГУ ЖКХ"</t>
  </si>
  <si>
    <t>5116000922</t>
  </si>
  <si>
    <t>511601005</t>
  </si>
  <si>
    <t>28860942</t>
  </si>
  <si>
    <t>АО "Корпорация развития Орловской области"</t>
  </si>
  <si>
    <t>5753056072</t>
  </si>
  <si>
    <t>575301001</t>
  </si>
  <si>
    <t>26428677</t>
  </si>
  <si>
    <t>АО "Орловский завод силикатного кирпича"</t>
  </si>
  <si>
    <t>5751006541</t>
  </si>
  <si>
    <t>575401001</t>
  </si>
  <si>
    <t>27887252</t>
  </si>
  <si>
    <t>АО "Племенной завод имени А.С. Георгиевского"</t>
  </si>
  <si>
    <t>5715004620</t>
  </si>
  <si>
    <t>571501001</t>
  </si>
  <si>
    <t>26416780</t>
  </si>
  <si>
    <t>АО "Протон"</t>
  </si>
  <si>
    <t>5753018359</t>
  </si>
  <si>
    <t>28451411</t>
  </si>
  <si>
    <t>АО "Транснефть - Дружба"</t>
  </si>
  <si>
    <t>3235002178</t>
  </si>
  <si>
    <t>325701001</t>
  </si>
  <si>
    <t>26359149</t>
  </si>
  <si>
    <t>ЗАО "Верховский молочно-консервный завод"</t>
  </si>
  <si>
    <t>5705002782</t>
  </si>
  <si>
    <t>570545001</t>
  </si>
  <si>
    <t>26761978</t>
  </si>
  <si>
    <t>ИП "Андронников П. Н."</t>
  </si>
  <si>
    <t>362900884779</t>
  </si>
  <si>
    <t>отсутствует</t>
  </si>
  <si>
    <t>31207679</t>
  </si>
  <si>
    <t>МКП "Сервис -Стандарт"</t>
  </si>
  <si>
    <t>5711000550</t>
  </si>
  <si>
    <t>571101001</t>
  </si>
  <si>
    <t>26425517</t>
  </si>
  <si>
    <t>МП "Водоканал" Болховского района</t>
  </si>
  <si>
    <t>5704000045</t>
  </si>
  <si>
    <t>570401001</t>
  </si>
  <si>
    <t>26428838</t>
  </si>
  <si>
    <t>МПП ВКХ "Орелводоканал"</t>
  </si>
  <si>
    <t>5701000368</t>
  </si>
  <si>
    <t>26359152</t>
  </si>
  <si>
    <t>МУЖКП Глазуновского района</t>
  </si>
  <si>
    <t>5706000442</t>
  </si>
  <si>
    <t>570601001</t>
  </si>
  <si>
    <t>26440191</t>
  </si>
  <si>
    <t>МУЖКП Троснянского района</t>
  </si>
  <si>
    <t>5724001583</t>
  </si>
  <si>
    <t>572401001</t>
  </si>
  <si>
    <t>26425497</t>
  </si>
  <si>
    <t>МУП "Водоканал" г. Ливны</t>
  </si>
  <si>
    <t>5702000554</t>
  </si>
  <si>
    <t>570201001</t>
  </si>
  <si>
    <t>26428864</t>
  </si>
  <si>
    <t>МУП "Водоканал" г. Мценск</t>
  </si>
  <si>
    <t>5703001381</t>
  </si>
  <si>
    <t>570301001</t>
  </si>
  <si>
    <t>26425533</t>
  </si>
  <si>
    <t>МУП "Дружба"</t>
  </si>
  <si>
    <t>5718003800</t>
  </si>
  <si>
    <t>571801001</t>
  </si>
  <si>
    <t>28980491</t>
  </si>
  <si>
    <t>МУП "ЖКХ "Новосильское"</t>
  </si>
  <si>
    <t>5719003673</t>
  </si>
  <si>
    <t>571901001</t>
  </si>
  <si>
    <t>26359154</t>
  </si>
  <si>
    <t>МУП "ЖКХ п. Залегощь"</t>
  </si>
  <si>
    <t>5709003843</t>
  </si>
  <si>
    <t>570901001</t>
  </si>
  <si>
    <t>26425687</t>
  </si>
  <si>
    <t>МУП "Жилводоканалсервис"</t>
  </si>
  <si>
    <t>5705003183</t>
  </si>
  <si>
    <t>570501001</t>
  </si>
  <si>
    <t>26440197</t>
  </si>
  <si>
    <t>МУП "Жилищно-коммунальное хозяйство Шаблыкинского района Орловской области"</t>
  </si>
  <si>
    <t>5727002144</t>
  </si>
  <si>
    <t>572701001</t>
  </si>
  <si>
    <t>26428872</t>
  </si>
  <si>
    <t>МУП "Жилкомхоз" Должанского района</t>
  </si>
  <si>
    <t>5708003287</t>
  </si>
  <si>
    <t>570801001</t>
  </si>
  <si>
    <t>28980185</t>
  </si>
  <si>
    <t>МУП "Коммунальник" Краснозоренского района</t>
  </si>
  <si>
    <t>5713002698</t>
  </si>
  <si>
    <t>571301001</t>
  </si>
  <si>
    <t>30807417</t>
  </si>
  <si>
    <t>МУП "Коммунальщик"</t>
  </si>
  <si>
    <t>5722004243</t>
  </si>
  <si>
    <t>572201001</t>
  </si>
  <si>
    <t>12-07-2016 00:00:00</t>
  </si>
  <si>
    <t>26550175</t>
  </si>
  <si>
    <t>МУП "Коммунсервис" пос. Змиевка</t>
  </si>
  <si>
    <t>5722111580</t>
  </si>
  <si>
    <t>31154930</t>
  </si>
  <si>
    <t>МУП "Комхоз"</t>
  </si>
  <si>
    <t>5718004730</t>
  </si>
  <si>
    <t>26425495</t>
  </si>
  <si>
    <t>МУП "Кромской жилкомсервис"</t>
  </si>
  <si>
    <t>5714005187</t>
  </si>
  <si>
    <t>571401001</t>
  </si>
  <si>
    <t>30371309</t>
  </si>
  <si>
    <t>МУП "ПАССАЖИРСКИЕ АВТОПЕРЕВОЗКИ"</t>
  </si>
  <si>
    <t>5721006061</t>
  </si>
  <si>
    <t>572101001</t>
  </si>
  <si>
    <t>28111951</t>
  </si>
  <si>
    <t>МУП "Посад"</t>
  </si>
  <si>
    <t>5718004522</t>
  </si>
  <si>
    <t>28976639</t>
  </si>
  <si>
    <t>МУП "Свердловский"</t>
  </si>
  <si>
    <t>5722004229</t>
  </si>
  <si>
    <t>26359164</t>
  </si>
  <si>
    <t>МУП "Тепловодсервис"</t>
  </si>
  <si>
    <t>5719003000</t>
  </si>
  <si>
    <t>26425507</t>
  </si>
  <si>
    <t>МУП Малоархангельский тепловодсервис</t>
  </si>
  <si>
    <t>5716001798</t>
  </si>
  <si>
    <t>571601001</t>
  </si>
  <si>
    <t>28983892</t>
  </si>
  <si>
    <t>МУП Сосковского района "Парус"</t>
  </si>
  <si>
    <t>5723002697</t>
  </si>
  <si>
    <t>572301001</t>
  </si>
  <si>
    <t>26360982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</si>
  <si>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</si>
  <si>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</si>
  <si>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</si>
  <si>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28981467</t>
  </si>
  <si>
    <t>Муниципальное унитарное предприятие Орловского района Орловской области "Коммунальник"</t>
  </si>
  <si>
    <t>5720021250</t>
  </si>
  <si>
    <t>572001001</t>
  </si>
  <si>
    <t>26519580</t>
  </si>
  <si>
    <t>ОАО "МЛЗ"</t>
  </si>
  <si>
    <t>5703008860</t>
  </si>
  <si>
    <t>26427548</t>
  </si>
  <si>
    <t>ОАО "Орелжилэксплуатация"</t>
  </si>
  <si>
    <t>5751025625</t>
  </si>
  <si>
    <t>575101001</t>
  </si>
  <si>
    <t>26428476</t>
  </si>
  <si>
    <t>ОАО "Орелтекмаш"</t>
  </si>
  <si>
    <t>5701000047</t>
  </si>
  <si>
    <t>26550312</t>
  </si>
  <si>
    <t>ОАО "Северсталь - метиз" филиал "Орловский</t>
  </si>
  <si>
    <t>3528090760</t>
  </si>
  <si>
    <t>575403001</t>
  </si>
  <si>
    <t>26440177</t>
  </si>
  <si>
    <t>ОАО "Юго - Запад транснефтепродукт" - ЛПДС "Стальной конь"</t>
  </si>
  <si>
    <t>6317026217</t>
  </si>
  <si>
    <t>631050001</t>
  </si>
  <si>
    <t>28423073</t>
  </si>
  <si>
    <t>ООО "Аквасервис"</t>
  </si>
  <si>
    <t>5702011563</t>
  </si>
  <si>
    <t>26762698</t>
  </si>
  <si>
    <t>ООО "Борть" Кромский муниципальный район</t>
  </si>
  <si>
    <t>5714005613</t>
  </si>
  <si>
    <t>31160333</t>
  </si>
  <si>
    <t>ООО "ВКХ Орловское"</t>
  </si>
  <si>
    <t>5720022960</t>
  </si>
  <si>
    <t>28799396</t>
  </si>
  <si>
    <t>ООО "ВСО Стройиндустрия"</t>
  </si>
  <si>
    <t>5713002338</t>
  </si>
  <si>
    <t>28829841</t>
  </si>
  <si>
    <t>ООО "Водоканал и Компания"</t>
  </si>
  <si>
    <t>5714997083</t>
  </si>
  <si>
    <t>26762505</t>
  </si>
  <si>
    <t>ООО "Водоканал"</t>
  </si>
  <si>
    <t>5711003583</t>
  </si>
  <si>
    <t>26550422</t>
  </si>
  <si>
    <t>ООО "Водосервис"</t>
  </si>
  <si>
    <t>5752047822</t>
  </si>
  <si>
    <t>575201001</t>
  </si>
  <si>
    <t>26425677</t>
  </si>
  <si>
    <t>ООО "Водосервис" Хотынецкого района</t>
  </si>
  <si>
    <t>5726003811</t>
  </si>
  <si>
    <t>572601001</t>
  </si>
  <si>
    <t>26425513</t>
  </si>
  <si>
    <t>ООО "Водсервис Орловский"</t>
  </si>
  <si>
    <t>5720017078</t>
  </si>
  <si>
    <t>26610775</t>
  </si>
  <si>
    <t>ООО "Водсервис" п. Сахзаводской</t>
  </si>
  <si>
    <t>5715005359</t>
  </si>
  <si>
    <t>27967817</t>
  </si>
  <si>
    <t>ООО "Дана" Свердловский р-н</t>
  </si>
  <si>
    <t>5722003151</t>
  </si>
  <si>
    <t>28957710</t>
  </si>
  <si>
    <t>ООО "ЖИЛИНСКОЕ"</t>
  </si>
  <si>
    <t>5717009197</t>
  </si>
  <si>
    <t>571701001</t>
  </si>
  <si>
    <t>26550331</t>
  </si>
  <si>
    <t>ООО "ЖЭУ с. Тельчье"</t>
  </si>
  <si>
    <t>5717003276</t>
  </si>
  <si>
    <t>26425631</t>
  </si>
  <si>
    <t>ООО "Жилводсервис" Сосковского района</t>
  </si>
  <si>
    <t>5723001911</t>
  </si>
  <si>
    <t>26425671</t>
  </si>
  <si>
    <t>ООО "Жилводсервис" Урицкого района</t>
  </si>
  <si>
    <t>5725003713</t>
  </si>
  <si>
    <t>572501001</t>
  </si>
  <si>
    <t>27511798</t>
  </si>
  <si>
    <t>ООО "Жилищно-коммунальные услуги" (Корсаковский район)</t>
  </si>
  <si>
    <t>5712003106</t>
  </si>
  <si>
    <t>571201001</t>
  </si>
  <si>
    <t>28829555</t>
  </si>
  <si>
    <t>ООО "Жилсервис" Орловского района</t>
  </si>
  <si>
    <t>5720013387</t>
  </si>
  <si>
    <t>28444051</t>
  </si>
  <si>
    <t>ООО "Жилстройсервис плюс"</t>
  </si>
  <si>
    <t>5707004094</t>
  </si>
  <si>
    <t>570701001</t>
  </si>
  <si>
    <t>27568818</t>
  </si>
  <si>
    <t>ООО "Коммунальное управление, ремонт, строительство"</t>
  </si>
  <si>
    <t>5714005892</t>
  </si>
  <si>
    <t>30811660</t>
  </si>
  <si>
    <t>ООО "Коммунсервис"</t>
  </si>
  <si>
    <t>5720022350</t>
  </si>
  <si>
    <t>26425454</t>
  </si>
  <si>
    <t>ООО "Коммунсервис" Знаменского района</t>
  </si>
  <si>
    <t>5710001872</t>
  </si>
  <si>
    <t>571001001</t>
  </si>
  <si>
    <t>14-09-2012 00:00:00</t>
  </si>
  <si>
    <t>26440151</t>
  </si>
  <si>
    <t>ООО "Ливныстрой"</t>
  </si>
  <si>
    <t>5702008698</t>
  </si>
  <si>
    <t>30836802</t>
  </si>
  <si>
    <t>ООО "ОСПАЗ"</t>
  </si>
  <si>
    <t>5720022487</t>
  </si>
  <si>
    <t>28968965</t>
  </si>
  <si>
    <t>ООО "Промстройдеталь"</t>
  </si>
  <si>
    <t>5720009020</t>
  </si>
  <si>
    <t>28143146</t>
  </si>
  <si>
    <t>ООО "Протасово"</t>
  </si>
  <si>
    <t>5717003565</t>
  </si>
  <si>
    <t>26359174</t>
  </si>
  <si>
    <t>ООО "СтройПарк"</t>
  </si>
  <si>
    <t>5753037217</t>
  </si>
  <si>
    <t>30387267</t>
  </si>
  <si>
    <t>ООО "Теплогазсистем"</t>
  </si>
  <si>
    <t>5710002259</t>
  </si>
  <si>
    <t>26549739</t>
  </si>
  <si>
    <t>ООО "Теплосервис Образцовский"</t>
  </si>
  <si>
    <t>5720017208</t>
  </si>
  <si>
    <t>26442114</t>
  </si>
  <si>
    <t>ООО «Водсервис Пахомовский»</t>
  </si>
  <si>
    <t>5720016959</t>
  </si>
  <si>
    <t>28545960</t>
  </si>
  <si>
    <t>ООО «Газсервис»</t>
  </si>
  <si>
    <t>5707004055</t>
  </si>
  <si>
    <t>30389007</t>
  </si>
  <si>
    <t>ООО «Ресурс»</t>
  </si>
  <si>
    <t>5720021684</t>
  </si>
  <si>
    <t>26428472</t>
  </si>
  <si>
    <t>ПАО "Наугорский"</t>
  </si>
  <si>
    <t>5753000591</t>
  </si>
  <si>
    <t>30378245</t>
  </si>
  <si>
    <t>Урицкое МУП "Жилводсервис"</t>
  </si>
  <si>
    <t>5725003248</t>
  </si>
  <si>
    <t>30903763</t>
  </si>
  <si>
    <t>ФГБУ "ЦЖКУ" МИНОБОРОНЫ РОССИИ</t>
  </si>
  <si>
    <t>7729314745</t>
  </si>
  <si>
    <t>770101001</t>
  </si>
  <si>
    <t>VS</t>
  </si>
  <si>
    <t>Управление  по  тарифам  и  ценовой  политике  Орловской  области</t>
  </si>
  <si>
    <t>18.12.2018</t>
  </si>
  <si>
    <t>№ 616-т</t>
  </si>
  <si>
    <t>Орловская  правда № 143 от 25 декабря  2018 года.  Новая  жизнь № 53 от  28 декабря 2018 года.  Сайт.</t>
  </si>
  <si>
    <t>303900  Орловская  область,  Урицкий  район,  п.Нарышкино  ул.Лермонтова  д.1</t>
  </si>
  <si>
    <t>Рожков  Александр  Александрович</t>
  </si>
  <si>
    <t>Филина  Нина  Ивановна</t>
  </si>
  <si>
    <t>Экономист</t>
  </si>
  <si>
    <t>8 486 47 (2-06-94)</t>
  </si>
  <si>
    <t>ooo-jkh@yandex.ru</t>
  </si>
  <si>
    <t>О</t>
  </si>
  <si>
    <t>Урицкий муниципальный район, Нарышкино городское поселение (54655151);</t>
  </si>
  <si>
    <t>30.06.2019</t>
  </si>
  <si>
    <t>01.07.2019</t>
  </si>
  <si>
    <t>31.12.2019</t>
  </si>
  <si>
    <t>31.12.2020</t>
  </si>
  <si>
    <t>01.01.2020</t>
  </si>
  <si>
    <t>30.06.2020</t>
  </si>
  <si>
    <t>01.07.2020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</si>
  <si>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</si>
  <si>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</si>
  <si>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</si>
  <si>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</si>
  <si>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</si>
  <si>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</si>
  <si>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</si>
  <si>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</si>
  <si>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01.01.2023</t>
  </si>
  <si>
    <t>30.06.2023</t>
  </si>
  <si>
    <t>01.07.2023</t>
  </si>
  <si>
    <t>Договор  на  отпуск  питьевой  воды  и  приема  сточных  вод  для  физических  лиц.</t>
  </si>
  <si>
    <t>1.1.2</t>
  </si>
  <si>
    <t>Договор  на  отпуск  питьевой  воды  и  приема  сточных  вод  для  юридических  лиц</t>
  </si>
  <si>
    <t>Договор  подряда (врезка  наружного водопровода  в  существующую  сеть)   для физических  лиц.</t>
  </si>
  <si>
    <t>1.2.2</t>
  </si>
  <si>
    <t>Договор  подряда (врезка  наружного водопровода  в  существующую  сеть)   для юридических  лиц.</t>
  </si>
  <si>
    <t>бюджетные</t>
  </si>
  <si>
    <t>https://portal.eias.ru/Portal/DownloadPage.aspx?type=12&amp;guid=6da182e0-59b5-427b-98c9-4c3ae2e6683f</t>
  </si>
  <si>
    <t>29.12.2018</t>
  </si>
  <si>
    <t>www.ooo-jkh.orel.ru</t>
  </si>
  <si>
    <t>https://eias.fstrf.ru/disclo/get_file?p_guid=5f710111-05e6-4133-ae65-358500a57c90</t>
  </si>
  <si>
    <t>https://eias.fstrf.ru/disclo/get_file?p_guid=34eaad80-87e9-424f-a376-16fee7e45bb5</t>
  </si>
  <si>
    <t>8(48647) 2-06-94</t>
  </si>
  <si>
    <t>5.1.2</t>
  </si>
  <si>
    <t>8(48647) 2-09-45</t>
  </si>
  <si>
    <t>303900 Орловская область, Урицкий р-н, п.Нарышкино, ул.Лермонтова, дом 1</t>
  </si>
  <si>
    <t>c 00:00 до 23:59</t>
  </si>
  <si>
    <t>https://eias.fstrf.ru/disclo/get_file?p_guid=050f8994-368f-4a66-8152-78fde0292c6b</t>
  </si>
  <si>
    <t>https://portal.eias.ru/Portal/DownloadPage.aspx?type=12&amp;guid=5f710111-05e6-4133-ae65-358500a57c90</t>
  </si>
  <si>
    <t>https://portal.eias.ru/Portal/DownloadPage.aspx?type=12&amp;guid=050f8994-368f-4a66-8152-78fde0292c6b</t>
  </si>
  <si>
    <t>https://portal.eias.ru/Portal/DownloadPage.aspx?type=12&amp;guid=f63fc922-9206-4194-8c13-c05d16e73209</t>
  </si>
  <si>
    <t>29.12.2018 0:39:58</t>
  </si>
</sst>
</file>

<file path=xl/styles.xml><?xml version="1.0" encoding="utf-8"?>
<styleSheet xmlns="http://schemas.openxmlformats.org/spreadsheetml/2006/main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6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6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49" fontId="76" fillId="7" borderId="15" xfId="36" applyNumberFormat="1" applyFont="1" applyFill="1" applyBorder="1" applyAlignment="1" applyProtection="1">
      <alignment horizontal="center"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58" fillId="0" borderId="0" xfId="60" applyFont="1" applyAlignment="1" applyProtection="1">
      <alignment vertical="center" wrapText="1"/>
    </xf>
    <xf numFmtId="0" fontId="58" fillId="7" borderId="0" xfId="60" applyFont="1" applyFill="1" applyBorder="1" applyAlignment="1" applyProtection="1">
      <alignment horizontal="center" vertical="center" wrapText="1"/>
    </xf>
    <xf numFmtId="0" fontId="58" fillId="7" borderId="0" xfId="60" applyNumberFormat="1" applyFont="1" applyFill="1" applyBorder="1" applyAlignment="1" applyProtection="1">
      <alignment horizontal="left" vertical="center" wrapText="1" indent="1"/>
    </xf>
    <xf numFmtId="0" fontId="58" fillId="7" borderId="0" xfId="60" applyFont="1" applyFill="1" applyBorder="1" applyAlignment="1" applyProtection="1">
      <alignment horizontal="right" vertical="center" wrapText="1" indent="1"/>
    </xf>
    <xf numFmtId="0" fontId="57" fillId="7" borderId="0" xfId="60" applyNumberFormat="1" applyFont="1" applyFill="1" applyBorder="1" applyAlignment="1" applyProtection="1">
      <alignment horizontal="center" vertical="center" wrapText="1"/>
    </xf>
    <xf numFmtId="0" fontId="105" fillId="0" borderId="0" xfId="60" applyFont="1" applyAlignment="1" applyProtection="1">
      <alignment vertical="center" wrapText="1"/>
    </xf>
    <xf numFmtId="14" fontId="58" fillId="7" borderId="0" xfId="60" applyNumberFormat="1" applyFont="1" applyFill="1" applyBorder="1" applyAlignment="1" applyProtection="1">
      <alignment horizontal="left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22" fontId="6" fillId="0" borderId="0" xfId="57" applyNumberFormat="1" applyFont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9" fontId="0" fillId="7" borderId="5" xfId="0" applyNumberFormat="1" applyFill="1" applyBorder="1" applyAlignment="1" applyProtection="1">
      <alignment horizontal="left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0" fontId="0" fillId="0" borderId="0" xfId="0" applyNumberFormat="1">
      <alignment vertical="top"/>
    </xf>
    <xf numFmtId="0" fontId="0" fillId="0" borderId="0" xfId="0" applyNumberFormat="1">
      <alignment vertical="top"/>
    </xf>
    <xf numFmtId="49" fontId="0" fillId="12" borderId="54" xfId="0" applyFont="1" applyFill="1" applyBorder="1" applyAlignment="1">
      <alignment horizontal="center" vertical="center"/>
    </xf>
    <xf numFmtId="0" fontId="18" fillId="0" borderId="0" xfId="23" applyFont="1" applyFill="1" applyBorder="1" applyAlignment="1" applyProtection="1">
      <alignment horizontal="left" vertical="top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4" fillId="7" borderId="0" xfId="50" applyNumberFormat="1" applyFont="1" applyFill="1" applyBorder="1" applyAlignment="1">
      <alignment horizontal="justify" vertical="top" wrapText="1"/>
    </xf>
    <xf numFmtId="49" fontId="71" fillId="0" borderId="0" xfId="31" applyNumberFormat="1" applyBorder="1" applyAlignment="1" applyProtection="1">
      <alignment vertical="center"/>
    </xf>
    <xf numFmtId="0" fontId="18" fillId="0" borderId="0" xfId="23" applyFont="1" applyFill="1" applyBorder="1" applyAlignment="1" applyProtection="1">
      <alignment horizontal="right" vertical="top" wrapText="1" indent="1"/>
    </xf>
    <xf numFmtId="0" fontId="18" fillId="0" borderId="0" xfId="23" applyFont="1" applyFill="1" applyBorder="1" applyAlignment="1" applyProtection="1">
      <alignment horizontal="right" vertical="top" wrapText="1"/>
    </xf>
    <xf numFmtId="49" fontId="14" fillId="7" borderId="0" xfId="50" applyFont="1" applyFill="1" applyBorder="1" applyAlignment="1">
      <alignment horizontal="left" wrapText="1"/>
    </xf>
    <xf numFmtId="49" fontId="14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14" fontId="6" fillId="8" borderId="16" xfId="61" applyNumberFormat="1" applyFont="1" applyFill="1" applyBorder="1" applyAlignment="1" applyProtection="1">
      <alignment horizontal="left" vertical="center" wrapText="1" indent="1"/>
    </xf>
    <xf numFmtId="14" fontId="6" fillId="8" borderId="28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0" xfId="55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6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33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18" fillId="0" borderId="15" xfId="63" applyFont="1" applyBorder="1" applyAlignment="1">
      <alignment horizontal="left" vertical="center" wrapText="1" indent="1"/>
    </xf>
    <xf numFmtId="0" fontId="6" fillId="7" borderId="5" xfId="62" applyFont="1" applyFill="1" applyBorder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8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7" fillId="0" borderId="5" xfId="62" applyFont="1" applyFill="1" applyBorder="1" applyAlignment="1" applyProtection="1">
      <alignment horizontal="left" vertical="center" wrapTex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12" borderId="5" xfId="53" applyFont="1" applyFill="1" applyBorder="1" applyAlignment="1" applyProtection="1">
      <alignment horizontal="center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7" borderId="5" xfId="0" applyNumberFormat="1" applyFill="1" applyBorder="1" applyAlignment="1" applyProtection="1">
      <alignment horizontal="left" vertical="center" wrapText="1"/>
    </xf>
    <xf numFmtId="49" fontId="0" fillId="7" borderId="5" xfId="0" applyNumberFormat="1" applyFill="1" applyBorder="1" applyAlignment="1" applyProtection="1">
      <alignment horizontal="left" vertical="center" wrapText="1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/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38100</xdr:colOff>
      <xdr:row>30</xdr:row>
      <xdr:rowOff>0</xdr:rowOff>
    </xdr:from>
    <xdr:to>
      <xdr:col>67</xdr:col>
      <xdr:colOff>228600</xdr:colOff>
      <xdr:row>30</xdr:row>
      <xdr:rowOff>190500</xdr:rowOff>
    </xdr:to>
    <xdr:grpSp>
      <xdr:nvGrpSpPr>
        <xdr:cNvPr id="7205334" name="shCalendar"/>
        <xdr:cNvGrpSpPr>
          <a:grpSpLocks/>
        </xdr:cNvGrpSpPr>
      </xdr:nvGrpSpPr>
      <xdr:grpSpPr bwMode="auto">
        <a:xfrm>
          <a:off x="33289875" y="6772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84</xdr:col>
      <xdr:colOff>0</xdr:colOff>
      <xdr:row>3</xdr:row>
      <xdr:rowOff>9525</xdr:rowOff>
    </xdr:from>
    <xdr:to>
      <xdr:col>84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41805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15200" y="1266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/>
        <xdr:cNvGrpSpPr>
          <a:grpSpLocks/>
        </xdr:cNvGrpSpPr>
      </xdr:nvGrpSpPr>
      <xdr:grpSpPr bwMode="auto">
        <a:xfrm>
          <a:off x="7219950" y="33623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6600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_________Microsoft_Office_Word_97_-_20031.doc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4" t="s">
        <v>682</v>
      </c>
      <c r="M5" s="765"/>
      <c r="N5" s="765"/>
      <c r="O5" s="765"/>
      <c r="P5" s="765"/>
      <c r="Q5" s="765"/>
      <c r="R5" s="765"/>
      <c r="S5" s="765"/>
      <c r="T5" s="765"/>
      <c r="U5" s="766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80" t="str">
        <f>IF(NameOrPr_ch="",IF(NameOrPr="","",NameOrPr),NameOrPr_ch)</f>
        <v>Управление  по  тарифам  и  ценовой  политике  Орловской  области</v>
      </c>
      <c r="P7" s="780"/>
      <c r="Q7" s="780"/>
      <c r="R7" s="780"/>
      <c r="S7" s="780"/>
      <c r="T7" s="780"/>
      <c r="U7" s="780"/>
      <c r="V7" s="780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80" t="str">
        <f>IF(datePr_ch="",IF(datePr="","",datePr),datePr_ch)</f>
        <v>18.12.2018</v>
      </c>
      <c r="P8" s="780"/>
      <c r="Q8" s="780"/>
      <c r="R8" s="780"/>
      <c r="S8" s="780"/>
      <c r="T8" s="780"/>
      <c r="U8" s="780"/>
      <c r="V8" s="780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80" t="str">
        <f>IF(numberPr_ch="",IF(numberPr="","",numberPr),numberPr_ch)</f>
        <v>№ 616-т</v>
      </c>
      <c r="P9" s="780"/>
      <c r="Q9" s="780"/>
      <c r="R9" s="780"/>
      <c r="S9" s="780"/>
      <c r="T9" s="780"/>
      <c r="U9" s="780"/>
      <c r="V9" s="780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6" t="s">
        <v>577</v>
      </c>
      <c r="N10" s="657"/>
      <c r="O10" s="780" t="str">
        <f>IF(IstPub_ch="",IF(IstPub="","",IstPub),IstPub_ch)</f>
        <v>Орловская  правда № 143 от 25 декабря  2018 года.  Новая  жизнь № 53 от  28 декабря 2018 года.  Сайт.</v>
      </c>
      <c r="P10" s="780"/>
      <c r="Q10" s="780"/>
      <c r="R10" s="780"/>
      <c r="S10" s="780"/>
      <c r="T10" s="780"/>
      <c r="U10" s="780"/>
      <c r="V10" s="780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41"/>
      <c r="M11" s="741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70"/>
      <c r="P12" s="770"/>
      <c r="Q12" s="770"/>
      <c r="R12" s="770"/>
      <c r="S12" s="770"/>
      <c r="T12" s="770"/>
      <c r="U12" s="770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8" t="s">
        <v>510</v>
      </c>
      <c r="M13" s="728"/>
      <c r="N13" s="728"/>
      <c r="O13" s="728"/>
      <c r="P13" s="728"/>
      <c r="Q13" s="728"/>
      <c r="R13" s="728"/>
      <c r="S13" s="728"/>
      <c r="T13" s="728"/>
      <c r="U13" s="728"/>
      <c r="V13" s="728"/>
      <c r="W13" s="728" t="s">
        <v>511</v>
      </c>
    </row>
    <row r="14" spans="7:34" ht="15" customHeight="1">
      <c r="J14" s="86"/>
      <c r="K14" s="86"/>
      <c r="L14" s="728" t="s">
        <v>95</v>
      </c>
      <c r="M14" s="728" t="s">
        <v>425</v>
      </c>
      <c r="N14" s="728"/>
      <c r="O14" s="785" t="s">
        <v>534</v>
      </c>
      <c r="P14" s="785"/>
      <c r="Q14" s="785"/>
      <c r="R14" s="785"/>
      <c r="S14" s="785"/>
      <c r="T14" s="785"/>
      <c r="U14" s="728" t="s">
        <v>344</v>
      </c>
      <c r="V14" s="784" t="s">
        <v>278</v>
      </c>
      <c r="W14" s="728"/>
    </row>
    <row r="15" spans="7:34" ht="14.25" customHeight="1">
      <c r="J15" s="86"/>
      <c r="K15" s="86"/>
      <c r="L15" s="728"/>
      <c r="M15" s="728"/>
      <c r="N15" s="728"/>
      <c r="O15" s="251" t="s">
        <v>535</v>
      </c>
      <c r="P15" s="771" t="s">
        <v>274</v>
      </c>
      <c r="Q15" s="771"/>
      <c r="R15" s="738" t="s">
        <v>536</v>
      </c>
      <c r="S15" s="738"/>
      <c r="T15" s="738"/>
      <c r="U15" s="728"/>
      <c r="V15" s="784"/>
      <c r="W15" s="728"/>
    </row>
    <row r="16" spans="7:34" ht="33.75" customHeight="1">
      <c r="J16" s="86"/>
      <c r="K16" s="86"/>
      <c r="L16" s="728"/>
      <c r="M16" s="728"/>
      <c r="N16" s="728"/>
      <c r="O16" s="435" t="s">
        <v>537</v>
      </c>
      <c r="P16" s="436" t="s">
        <v>538</v>
      </c>
      <c r="Q16" s="436" t="s">
        <v>405</v>
      </c>
      <c r="R16" s="437" t="s">
        <v>277</v>
      </c>
      <c r="S16" s="778" t="s">
        <v>276</v>
      </c>
      <c r="T16" s="778"/>
      <c r="U16" s="728"/>
      <c r="V16" s="784"/>
      <c r="W16" s="728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9">
        <f ca="1">OFFSET(S17,0,-1)+1</f>
        <v>7</v>
      </c>
      <c r="T17" s="779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7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3"/>
      <c r="P18" s="753"/>
      <c r="Q18" s="753"/>
      <c r="R18" s="753"/>
      <c r="S18" s="753"/>
      <c r="T18" s="753"/>
      <c r="U18" s="753"/>
      <c r="V18" s="753"/>
      <c r="W18" s="600" t="s">
        <v>544</v>
      </c>
    </row>
    <row r="19" spans="1:35" ht="22.5">
      <c r="A19" s="777"/>
      <c r="B19" s="777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2"/>
      <c r="P19" s="772"/>
      <c r="Q19" s="772"/>
      <c r="R19" s="772"/>
      <c r="S19" s="772"/>
      <c r="T19" s="772"/>
      <c r="U19" s="772"/>
      <c r="V19" s="772"/>
      <c r="W19" s="286" t="s">
        <v>545</v>
      </c>
    </row>
    <row r="20" spans="1:35" ht="45">
      <c r="A20" s="777"/>
      <c r="B20" s="777"/>
      <c r="C20" s="777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2"/>
      <c r="P20" s="772"/>
      <c r="Q20" s="772"/>
      <c r="R20" s="772"/>
      <c r="S20" s="772"/>
      <c r="T20" s="772"/>
      <c r="U20" s="772"/>
      <c r="V20" s="772"/>
      <c r="W20" s="286" t="s">
        <v>683</v>
      </c>
      <c r="AA20" s="317"/>
    </row>
    <row r="21" spans="1:35" ht="33.75">
      <c r="A21" s="777"/>
      <c r="B21" s="777"/>
      <c r="C21" s="777"/>
      <c r="D21" s="777">
        <v>1</v>
      </c>
      <c r="E21" s="410"/>
      <c r="F21" s="410"/>
      <c r="G21" s="410"/>
      <c r="H21" s="410"/>
      <c r="I21" s="770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7"/>
      <c r="P21" s="787"/>
      <c r="Q21" s="787"/>
      <c r="R21" s="787"/>
      <c r="S21" s="787"/>
      <c r="T21" s="787"/>
      <c r="U21" s="787"/>
      <c r="V21" s="787"/>
      <c r="W21" s="286" t="s">
        <v>684</v>
      </c>
      <c r="AA21" s="317"/>
    </row>
    <row r="22" spans="1:35" ht="33.75">
      <c r="A22" s="777"/>
      <c r="B22" s="777"/>
      <c r="C22" s="777"/>
      <c r="D22" s="777"/>
      <c r="E22" s="777">
        <v>1</v>
      </c>
      <c r="F22" s="410"/>
      <c r="G22" s="410"/>
      <c r="H22" s="410"/>
      <c r="I22" s="770"/>
      <c r="J22" s="770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6"/>
      <c r="P22" s="786"/>
      <c r="Q22" s="786"/>
      <c r="R22" s="786"/>
      <c r="S22" s="786"/>
      <c r="T22" s="786"/>
      <c r="U22" s="786"/>
      <c r="V22" s="786"/>
      <c r="W22" s="286" t="s">
        <v>546</v>
      </c>
      <c r="Y22" s="317" t="str">
        <f>strCheckUnique(Z22:Z25)</f>
        <v/>
      </c>
      <c r="AA22" s="317"/>
    </row>
    <row r="23" spans="1:35" ht="66" customHeight="1">
      <c r="A23" s="777"/>
      <c r="B23" s="777"/>
      <c r="C23" s="777"/>
      <c r="D23" s="777"/>
      <c r="E23" s="777"/>
      <c r="F23" s="340">
        <v>1</v>
      </c>
      <c r="G23" s="340"/>
      <c r="H23" s="340"/>
      <c r="I23" s="770"/>
      <c r="J23" s="770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74"/>
      <c r="O23" s="192"/>
      <c r="P23" s="192"/>
      <c r="Q23" s="192"/>
      <c r="R23" s="775"/>
      <c r="S23" s="773" t="s">
        <v>87</v>
      </c>
      <c r="T23" s="775"/>
      <c r="U23" s="773" t="s">
        <v>88</v>
      </c>
      <c r="V23" s="282"/>
      <c r="W23" s="781" t="s">
        <v>547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7"/>
      <c r="B24" s="777"/>
      <c r="C24" s="777"/>
      <c r="D24" s="777"/>
      <c r="E24" s="777"/>
      <c r="F24" s="340"/>
      <c r="G24" s="340"/>
      <c r="H24" s="340"/>
      <c r="I24" s="770"/>
      <c r="J24" s="770"/>
      <c r="K24" s="344"/>
      <c r="L24" s="171"/>
      <c r="M24" s="205"/>
      <c r="N24" s="774"/>
      <c r="O24" s="299"/>
      <c r="P24" s="296"/>
      <c r="Q24" s="297" t="str">
        <f>R23 &amp; "-" &amp; T23</f>
        <v>-</v>
      </c>
      <c r="R24" s="775"/>
      <c r="S24" s="773"/>
      <c r="T24" s="776"/>
      <c r="U24" s="773"/>
      <c r="V24" s="282"/>
      <c r="W24" s="782"/>
      <c r="AA24" s="317"/>
    </row>
    <row r="25" spans="1:35" customFormat="1" ht="15" customHeight="1">
      <c r="A25" s="777"/>
      <c r="B25" s="777"/>
      <c r="C25" s="777"/>
      <c r="D25" s="777"/>
      <c r="E25" s="777"/>
      <c r="F25" s="340"/>
      <c r="G25" s="340"/>
      <c r="H25" s="340"/>
      <c r="I25" s="770"/>
      <c r="J25" s="770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83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77"/>
      <c r="B26" s="777"/>
      <c r="C26" s="777"/>
      <c r="D26" s="777"/>
      <c r="E26" s="340"/>
      <c r="F26" s="410"/>
      <c r="G26" s="410"/>
      <c r="H26" s="410"/>
      <c r="I26" s="770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77"/>
      <c r="B27" s="777"/>
      <c r="C27" s="777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77"/>
      <c r="B28" s="777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77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3" t="s">
        <v>707</v>
      </c>
      <c r="N32" s="763"/>
      <c r="O32" s="763"/>
      <c r="P32" s="763"/>
      <c r="Q32" s="763"/>
      <c r="R32" s="763"/>
      <c r="S32" s="763"/>
      <c r="T32" s="763"/>
      <c r="U32" s="763"/>
      <c r="V32" s="763"/>
    </row>
  </sheetData>
  <sheetProtection password="FA9C" sheet="1" objects="1" scenarios="1" formatColumns="0" formatRows="0"/>
  <dataConsolidate leftLabels="1"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32:V32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53</v>
      </c>
    </row>
    <row r="2" spans="1:20" ht="22.5">
      <c r="F2" s="764" t="s">
        <v>567</v>
      </c>
      <c r="G2" s="765"/>
      <c r="H2" s="766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8" t="s">
        <v>510</v>
      </c>
      <c r="G4" s="728"/>
      <c r="H4" s="728"/>
      <c r="I4" s="767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27.12.2018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8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8"/>
      <c r="B9" s="319"/>
      <c r="C9" s="319"/>
      <c r="D9" s="319"/>
      <c r="F9" s="469" t="str">
        <f>"3." &amp;mergeValue(A9)</f>
        <v>3.1</v>
      </c>
      <c r="G9" s="554" t="s">
        <v>571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8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8"/>
      <c r="B11" s="768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Орловская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8"/>
      <c r="B12" s="768"/>
      <c r="C12" s="768">
        <v>1</v>
      </c>
      <c r="D12" s="479"/>
      <c r="F12" s="469" t="str">
        <f>"4."&amp;mergeValue(A12) &amp;"."&amp;mergeValue(B12)&amp;"."&amp;mergeValue(C12)</f>
        <v>4.1.1.1</v>
      </c>
      <c r="G12" s="476" t="s">
        <v>573</v>
      </c>
      <c r="H12" s="454"/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8"/>
      <c r="B13" s="768"/>
      <c r="C13" s="768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/>
      <c r="I13" s="769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8"/>
      <c r="B14" s="768"/>
      <c r="C14" s="768"/>
      <c r="D14" s="479"/>
      <c r="F14" s="473"/>
      <c r="G14" s="163" t="s">
        <v>4</v>
      </c>
      <c r="H14" s="478"/>
      <c r="I14" s="769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8"/>
      <c r="B15" s="768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8"/>
      <c r="B16" s="319"/>
      <c r="C16" s="319"/>
      <c r="D16" s="319"/>
      <c r="F16" s="473"/>
      <c r="G16" s="177" t="s">
        <v>582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581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3" t="s">
        <v>680</v>
      </c>
      <c r="H19" s="763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4" t="s">
        <v>682</v>
      </c>
      <c r="M5" s="765"/>
      <c r="N5" s="765"/>
      <c r="O5" s="765"/>
      <c r="P5" s="765"/>
      <c r="Q5" s="765"/>
      <c r="R5" s="765"/>
      <c r="S5" s="765"/>
      <c r="T5" s="765"/>
      <c r="U5" s="766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80" t="str">
        <f>IF(NameOrPr_ch="",IF(NameOrPr="","",NameOrPr),NameOrPr_ch)</f>
        <v>Управление  по  тарифам  и  ценовой  политике  Орловской  области</v>
      </c>
      <c r="P7" s="780"/>
      <c r="Q7" s="780"/>
      <c r="R7" s="780"/>
      <c r="S7" s="780"/>
      <c r="T7" s="780"/>
      <c r="U7" s="780"/>
      <c r="V7" s="780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80" t="str">
        <f>IF(datePr_ch="",IF(datePr="","",datePr),datePr_ch)</f>
        <v>18.12.2018</v>
      </c>
      <c r="P8" s="780"/>
      <c r="Q8" s="780"/>
      <c r="R8" s="780"/>
      <c r="S8" s="780"/>
      <c r="T8" s="780"/>
      <c r="U8" s="780"/>
      <c r="V8" s="780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80" t="str">
        <f>IF(numberPr_ch="",IF(numberPr="","",numberPr),numberPr_ch)</f>
        <v>№ 616-т</v>
      </c>
      <c r="P9" s="780"/>
      <c r="Q9" s="780"/>
      <c r="R9" s="780"/>
      <c r="S9" s="780"/>
      <c r="T9" s="780"/>
      <c r="U9" s="780"/>
      <c r="V9" s="780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6" t="s">
        <v>577</v>
      </c>
      <c r="N10" s="657"/>
      <c r="O10" s="780" t="str">
        <f>IF(IstPub_ch="",IF(IstPub="","",IstPub),IstPub_ch)</f>
        <v>Орловская  правда № 143 от 25 декабря  2018 года.  Новая  жизнь № 53 от  28 декабря 2018 года.  Сайт.</v>
      </c>
      <c r="P10" s="780"/>
      <c r="Q10" s="780"/>
      <c r="R10" s="780"/>
      <c r="S10" s="780"/>
      <c r="T10" s="780"/>
      <c r="U10" s="780"/>
      <c r="V10" s="780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41"/>
      <c r="M11" s="741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70"/>
      <c r="P12" s="770"/>
      <c r="Q12" s="770"/>
      <c r="R12" s="770"/>
      <c r="S12" s="770"/>
      <c r="T12" s="770"/>
      <c r="U12" s="770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8" t="s">
        <v>510</v>
      </c>
      <c r="M13" s="728"/>
      <c r="N13" s="728"/>
      <c r="O13" s="728"/>
      <c r="P13" s="728"/>
      <c r="Q13" s="728"/>
      <c r="R13" s="728"/>
      <c r="S13" s="728"/>
      <c r="T13" s="728"/>
      <c r="U13" s="728"/>
      <c r="V13" s="728"/>
      <c r="W13" s="728" t="s">
        <v>511</v>
      </c>
    </row>
    <row r="14" spans="7:34" ht="15" customHeight="1">
      <c r="J14" s="86"/>
      <c r="K14" s="86"/>
      <c r="L14" s="728" t="s">
        <v>95</v>
      </c>
      <c r="M14" s="728" t="s">
        <v>425</v>
      </c>
      <c r="N14" s="728"/>
      <c r="O14" s="785" t="s">
        <v>534</v>
      </c>
      <c r="P14" s="785"/>
      <c r="Q14" s="785"/>
      <c r="R14" s="785"/>
      <c r="S14" s="785"/>
      <c r="T14" s="785"/>
      <c r="U14" s="728" t="s">
        <v>344</v>
      </c>
      <c r="V14" s="784" t="s">
        <v>278</v>
      </c>
      <c r="W14" s="728"/>
    </row>
    <row r="15" spans="7:34" ht="14.25" customHeight="1">
      <c r="J15" s="86"/>
      <c r="K15" s="86"/>
      <c r="L15" s="728"/>
      <c r="M15" s="728"/>
      <c r="N15" s="728"/>
      <c r="O15" s="251" t="s">
        <v>535</v>
      </c>
      <c r="P15" s="771" t="s">
        <v>274</v>
      </c>
      <c r="Q15" s="771"/>
      <c r="R15" s="738" t="s">
        <v>536</v>
      </c>
      <c r="S15" s="738"/>
      <c r="T15" s="738"/>
      <c r="U15" s="728"/>
      <c r="V15" s="784"/>
      <c r="W15" s="728"/>
    </row>
    <row r="16" spans="7:34" ht="33.75" customHeight="1">
      <c r="J16" s="86"/>
      <c r="K16" s="86"/>
      <c r="L16" s="728"/>
      <c r="M16" s="728"/>
      <c r="N16" s="728"/>
      <c r="O16" s="435" t="s">
        <v>537</v>
      </c>
      <c r="P16" s="436" t="s">
        <v>538</v>
      </c>
      <c r="Q16" s="436" t="s">
        <v>405</v>
      </c>
      <c r="R16" s="437" t="s">
        <v>277</v>
      </c>
      <c r="S16" s="778" t="s">
        <v>276</v>
      </c>
      <c r="T16" s="778"/>
      <c r="U16" s="728"/>
      <c r="V16" s="784"/>
      <c r="W16" s="728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9">
        <f ca="1">OFFSET(S17,0,-1)+1</f>
        <v>7</v>
      </c>
      <c r="T17" s="779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7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3"/>
      <c r="P18" s="753"/>
      <c r="Q18" s="753"/>
      <c r="R18" s="753"/>
      <c r="S18" s="753"/>
      <c r="T18" s="753"/>
      <c r="U18" s="753"/>
      <c r="V18" s="753"/>
      <c r="W18" s="600" t="s">
        <v>544</v>
      </c>
    </row>
    <row r="19" spans="1:35" ht="22.5">
      <c r="A19" s="777"/>
      <c r="B19" s="777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2"/>
      <c r="P19" s="772"/>
      <c r="Q19" s="772"/>
      <c r="R19" s="772"/>
      <c r="S19" s="772"/>
      <c r="T19" s="772"/>
      <c r="U19" s="772"/>
      <c r="V19" s="772"/>
      <c r="W19" s="286" t="s">
        <v>545</v>
      </c>
    </row>
    <row r="20" spans="1:35" ht="45">
      <c r="A20" s="777"/>
      <c r="B20" s="777"/>
      <c r="C20" s="777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2"/>
      <c r="P20" s="772"/>
      <c r="Q20" s="772"/>
      <c r="R20" s="772"/>
      <c r="S20" s="772"/>
      <c r="T20" s="772"/>
      <c r="U20" s="772"/>
      <c r="V20" s="772"/>
      <c r="W20" s="286" t="s">
        <v>683</v>
      </c>
      <c r="AA20" s="317"/>
    </row>
    <row r="21" spans="1:35" ht="33.75">
      <c r="A21" s="777"/>
      <c r="B21" s="777"/>
      <c r="C21" s="777"/>
      <c r="D21" s="777">
        <v>1</v>
      </c>
      <c r="E21" s="410"/>
      <c r="F21" s="410"/>
      <c r="G21" s="410"/>
      <c r="H21" s="410"/>
      <c r="I21" s="770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7"/>
      <c r="P21" s="787"/>
      <c r="Q21" s="787"/>
      <c r="R21" s="787"/>
      <c r="S21" s="787"/>
      <c r="T21" s="787"/>
      <c r="U21" s="787"/>
      <c r="V21" s="787"/>
      <c r="W21" s="286" t="s">
        <v>684</v>
      </c>
      <c r="AA21" s="317"/>
    </row>
    <row r="22" spans="1:35" ht="33.75">
      <c r="A22" s="777"/>
      <c r="B22" s="777"/>
      <c r="C22" s="777"/>
      <c r="D22" s="777"/>
      <c r="E22" s="777">
        <v>1</v>
      </c>
      <c r="F22" s="410"/>
      <c r="G22" s="410"/>
      <c r="H22" s="410"/>
      <c r="I22" s="770"/>
      <c r="J22" s="770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6"/>
      <c r="P22" s="786"/>
      <c r="Q22" s="786"/>
      <c r="R22" s="786"/>
      <c r="S22" s="786"/>
      <c r="T22" s="786"/>
      <c r="U22" s="786"/>
      <c r="V22" s="786"/>
      <c r="W22" s="286" t="s">
        <v>546</v>
      </c>
      <c r="Y22" s="317" t="str">
        <f>strCheckUnique(Z22:Z25)</f>
        <v/>
      </c>
      <c r="AA22" s="317"/>
    </row>
    <row r="23" spans="1:35" ht="66" customHeight="1">
      <c r="A23" s="777"/>
      <c r="B23" s="777"/>
      <c r="C23" s="777"/>
      <c r="D23" s="777"/>
      <c r="E23" s="777"/>
      <c r="F23" s="340">
        <v>1</v>
      </c>
      <c r="G23" s="340"/>
      <c r="H23" s="340"/>
      <c r="I23" s="770"/>
      <c r="J23" s="770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74"/>
      <c r="O23" s="192"/>
      <c r="P23" s="192"/>
      <c r="Q23" s="192"/>
      <c r="R23" s="775"/>
      <c r="S23" s="773" t="s">
        <v>87</v>
      </c>
      <c r="T23" s="775"/>
      <c r="U23" s="773" t="s">
        <v>88</v>
      </c>
      <c r="V23" s="282"/>
      <c r="W23" s="781" t="s">
        <v>547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7"/>
      <c r="B24" s="777"/>
      <c r="C24" s="777"/>
      <c r="D24" s="777"/>
      <c r="E24" s="777"/>
      <c r="F24" s="340"/>
      <c r="G24" s="340"/>
      <c r="H24" s="340"/>
      <c r="I24" s="770"/>
      <c r="J24" s="770"/>
      <c r="K24" s="344"/>
      <c r="L24" s="171"/>
      <c r="M24" s="205"/>
      <c r="N24" s="774"/>
      <c r="O24" s="299"/>
      <c r="P24" s="296"/>
      <c r="Q24" s="297" t="str">
        <f>R23 &amp; "-" &amp; T23</f>
        <v>-</v>
      </c>
      <c r="R24" s="775"/>
      <c r="S24" s="773"/>
      <c r="T24" s="776"/>
      <c r="U24" s="773"/>
      <c r="V24" s="282"/>
      <c r="W24" s="782"/>
      <c r="AA24" s="317"/>
    </row>
    <row r="25" spans="1:35" customFormat="1" ht="15" customHeight="1">
      <c r="A25" s="777"/>
      <c r="B25" s="777"/>
      <c r="C25" s="777"/>
      <c r="D25" s="777"/>
      <c r="E25" s="777"/>
      <c r="F25" s="340"/>
      <c r="G25" s="340"/>
      <c r="H25" s="340"/>
      <c r="I25" s="770"/>
      <c r="J25" s="770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83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>
      <c r="A26" s="777"/>
      <c r="B26" s="777"/>
      <c r="C26" s="777"/>
      <c r="D26" s="777"/>
      <c r="E26" s="340"/>
      <c r="F26" s="410"/>
      <c r="G26" s="410"/>
      <c r="H26" s="410"/>
      <c r="I26" s="770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>
      <c r="A27" s="777"/>
      <c r="B27" s="777"/>
      <c r="C27" s="777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>
      <c r="A28" s="777"/>
      <c r="B28" s="777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>
      <c r="A29" s="777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3" t="s">
        <v>707</v>
      </c>
      <c r="N32" s="763"/>
      <c r="O32" s="763"/>
      <c r="P32" s="763"/>
      <c r="Q32" s="763"/>
      <c r="R32" s="763"/>
      <c r="S32" s="763"/>
      <c r="T32" s="763"/>
      <c r="U32" s="763"/>
      <c r="V32" s="763"/>
    </row>
  </sheetData>
  <sheetProtection password="FA9C" sheet="1" objects="1" scenarios="1" formatColumns="0" formatRows="0"/>
  <dataConsolidate leftLabels="1"/>
  <mergeCells count="38">
    <mergeCell ref="W23:W25"/>
    <mergeCell ref="U23:U24"/>
    <mergeCell ref="T23:T24"/>
    <mergeCell ref="S23:S24"/>
    <mergeCell ref="R23:R24"/>
    <mergeCell ref="S17:T17"/>
    <mergeCell ref="S16:T16"/>
    <mergeCell ref="L11:M11"/>
    <mergeCell ref="O7:V7"/>
    <mergeCell ref="O8:V8"/>
    <mergeCell ref="O9:V9"/>
    <mergeCell ref="O10:V10"/>
    <mergeCell ref="O12:U12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</mergeCells>
  <phoneticPr fontId="9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05_4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54</v>
      </c>
    </row>
    <row r="2" spans="1:20" ht="22.5">
      <c r="F2" s="764" t="s">
        <v>567</v>
      </c>
      <c r="G2" s="765"/>
      <c r="H2" s="766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8" t="s">
        <v>510</v>
      </c>
      <c r="G4" s="728"/>
      <c r="H4" s="728"/>
      <c r="I4" s="767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27.12.2018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8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8"/>
      <c r="B9" s="319"/>
      <c r="C9" s="319"/>
      <c r="D9" s="319"/>
      <c r="F9" s="469" t="str">
        <f>"3." &amp;mergeValue(A9)</f>
        <v>3.1</v>
      </c>
      <c r="G9" s="554" t="s">
        <v>571</v>
      </c>
      <c r="H9" s="45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8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8"/>
      <c r="B11" s="768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Орловская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8"/>
      <c r="B12" s="768"/>
      <c r="C12" s="768">
        <v>1</v>
      </c>
      <c r="D12" s="479"/>
      <c r="F12" s="469" t="str">
        <f>"4."&amp;mergeValue(A12) &amp;"."&amp;mergeValue(B12)&amp;"."&amp;mergeValue(C12)</f>
        <v>4.1.1.1</v>
      </c>
      <c r="G12" s="476" t="s">
        <v>573</v>
      </c>
      <c r="H12" s="454" t="str">
        <f>IF(Территории!H13="","","" &amp; Территории!H13 &amp; "")</f>
        <v>Урицкий муниципальный район</v>
      </c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8"/>
      <c r="B13" s="768"/>
      <c r="C13" s="768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 t="str">
        <f>IF(Территории!R14="","","" &amp; Территории!R14 &amp; "")</f>
        <v>Нарышкино городское поселение (54655151)</v>
      </c>
      <c r="I13" s="674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80"/>
      <c r="G14" s="481"/>
      <c r="H14" s="482"/>
      <c r="I14" s="48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3" t="s">
        <v>680</v>
      </c>
      <c r="H15" s="763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06_4">
    <tabColor rgb="FFEAEBEE"/>
    <pageSetUpPr fitToPage="1"/>
  </sheetPr>
  <dimension ref="A1:CT37"/>
  <sheetViews>
    <sheetView showGridLines="0" topLeftCell="BA18" zoomScaleNormal="100" workbookViewId="0">
      <selection activeCell="BO31" sqref="BO31:BO32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customWidth="1"/>
    <col min="29" max="29" width="20.7109375" style="35" customWidth="1"/>
    <col min="30" max="31" width="23.7109375" style="35" hidden="1" customWidth="1"/>
    <col min="32" max="32" width="11.7109375" style="35" customWidth="1"/>
    <col min="33" max="33" width="3.7109375" style="35" customWidth="1"/>
    <col min="34" max="34" width="11.7109375" style="35" customWidth="1"/>
    <col min="35" max="35" width="8.5703125" style="35" customWidth="1"/>
    <col min="36" max="36" width="20.7109375" style="35" customWidth="1"/>
    <col min="37" max="38" width="23.7109375" style="35" hidden="1" customWidth="1"/>
    <col min="39" max="39" width="11.7109375" style="35" customWidth="1"/>
    <col min="40" max="40" width="3.7109375" style="35" customWidth="1"/>
    <col min="41" max="41" width="11.7109375" style="35" customWidth="1"/>
    <col min="42" max="42" width="8.5703125" style="35" customWidth="1"/>
    <col min="43" max="43" width="20.7109375" style="35" customWidth="1"/>
    <col min="44" max="45" width="23.7109375" style="35" hidden="1" customWidth="1"/>
    <col min="46" max="46" width="11.7109375" style="35" customWidth="1"/>
    <col min="47" max="47" width="3.7109375" style="35" customWidth="1"/>
    <col min="48" max="48" width="11.7109375" style="35" customWidth="1"/>
    <col min="49" max="49" width="8.5703125" style="35" customWidth="1"/>
    <col min="50" max="50" width="20.7109375" style="35" customWidth="1"/>
    <col min="51" max="52" width="23.7109375" style="35" hidden="1" customWidth="1"/>
    <col min="53" max="53" width="11.7109375" style="35" customWidth="1"/>
    <col min="54" max="54" width="3.7109375" style="35" customWidth="1"/>
    <col min="55" max="55" width="11.7109375" style="35" customWidth="1"/>
    <col min="56" max="56" width="8.5703125" style="35" customWidth="1"/>
    <col min="57" max="57" width="20.7109375" style="35" customWidth="1"/>
    <col min="58" max="59" width="23.7109375" style="35" hidden="1" customWidth="1"/>
    <col min="60" max="60" width="11.7109375" style="35" customWidth="1"/>
    <col min="61" max="61" width="3.7109375" style="35" customWidth="1"/>
    <col min="62" max="62" width="11.7109375" style="35" customWidth="1"/>
    <col min="63" max="63" width="8.5703125" style="35" customWidth="1"/>
    <col min="64" max="64" width="20.7109375" style="35" customWidth="1"/>
    <col min="65" max="66" width="23.7109375" style="35" hidden="1" customWidth="1"/>
    <col min="67" max="67" width="11.7109375" style="35" customWidth="1"/>
    <col min="68" max="68" width="3.7109375" style="35" customWidth="1"/>
    <col min="69" max="69" width="11.7109375" style="35" customWidth="1"/>
    <col min="70" max="70" width="8.5703125" style="35" customWidth="1"/>
    <col min="71" max="71" width="20.7109375" style="35" customWidth="1"/>
    <col min="72" max="73" width="23.7109375" style="35" hidden="1" customWidth="1"/>
    <col min="74" max="74" width="11.7109375" style="35" customWidth="1"/>
    <col min="75" max="75" width="3.7109375" style="35" customWidth="1"/>
    <col min="76" max="76" width="11.7109375" style="35" customWidth="1"/>
    <col min="77" max="77" width="8.5703125" style="35" customWidth="1"/>
    <col min="78" max="78" width="20.7109375" style="35" customWidth="1"/>
    <col min="79" max="80" width="23.7109375" style="35" hidden="1" customWidth="1"/>
    <col min="81" max="81" width="11.7109375" style="35" customWidth="1"/>
    <col min="82" max="82" width="3.7109375" style="35" customWidth="1"/>
    <col min="83" max="83" width="11.7109375" style="35" customWidth="1"/>
    <col min="84" max="84" width="8.5703125" style="35" hidden="1" customWidth="1"/>
    <col min="85" max="85" width="4.7109375" style="35" customWidth="1"/>
    <col min="86" max="86" width="115.7109375" style="35" customWidth="1"/>
    <col min="87" max="98" width="10.5703125" style="298"/>
    <col min="99" max="16384" width="10.5703125" style="35"/>
  </cols>
  <sheetData>
    <row r="1" spans="7:98" ht="14.25" hidden="1" customHeight="1">
      <c r="Q1" s="295"/>
      <c r="R1" s="295"/>
      <c r="X1" s="295"/>
      <c r="Y1" s="295"/>
      <c r="AE1" s="295"/>
      <c r="AF1" s="295"/>
      <c r="AL1" s="295"/>
      <c r="AM1" s="295"/>
      <c r="AS1" s="295"/>
      <c r="AT1" s="295"/>
      <c r="AZ1" s="295"/>
      <c r="BA1" s="295"/>
      <c r="BG1" s="295"/>
      <c r="BH1" s="295"/>
      <c r="BN1" s="295"/>
      <c r="BO1" s="295"/>
      <c r="BU1" s="295"/>
      <c r="BV1" s="295"/>
      <c r="CB1" s="295"/>
      <c r="CC1" s="295"/>
    </row>
    <row r="2" spans="7:98" ht="14.25" hidden="1" customHeight="1">
      <c r="U2" s="295"/>
      <c r="AB2" s="295"/>
      <c r="AI2" s="295"/>
      <c r="AP2" s="295"/>
      <c r="AW2" s="295"/>
      <c r="BD2" s="295"/>
      <c r="BK2" s="295"/>
      <c r="BR2" s="295"/>
      <c r="BY2" s="295"/>
      <c r="CF2" s="295"/>
    </row>
    <row r="3" spans="7:98" ht="14.25" hidden="1" customHeight="1"/>
    <row r="4" spans="7:98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</row>
    <row r="5" spans="7:98" ht="24.95" customHeight="1">
      <c r="J5" s="86"/>
      <c r="K5" s="86"/>
      <c r="L5" s="764" t="s">
        <v>682</v>
      </c>
      <c r="M5" s="765"/>
      <c r="N5" s="765"/>
      <c r="O5" s="765"/>
      <c r="P5" s="765"/>
      <c r="Q5" s="765"/>
      <c r="R5" s="765"/>
      <c r="S5" s="765"/>
      <c r="T5" s="765"/>
      <c r="U5" s="766"/>
      <c r="V5" s="692"/>
      <c r="W5" s="692"/>
      <c r="X5" s="692"/>
      <c r="Y5" s="692"/>
      <c r="Z5" s="692"/>
      <c r="AA5" s="692"/>
      <c r="AB5" s="692"/>
      <c r="AC5" s="692"/>
      <c r="AD5" s="692"/>
      <c r="AE5" s="692"/>
      <c r="AF5" s="692"/>
      <c r="AG5" s="692"/>
      <c r="AH5" s="692"/>
      <c r="AI5" s="692"/>
      <c r="AJ5" s="692"/>
      <c r="AK5" s="692"/>
      <c r="AL5" s="692"/>
      <c r="AM5" s="692"/>
      <c r="AN5" s="692"/>
      <c r="AO5" s="692"/>
      <c r="AP5" s="692"/>
      <c r="AQ5" s="692"/>
      <c r="AR5" s="692"/>
      <c r="AS5" s="692"/>
      <c r="AT5" s="692"/>
      <c r="AU5" s="692"/>
      <c r="AV5" s="692"/>
      <c r="AW5" s="692"/>
      <c r="AX5" s="692"/>
      <c r="AY5" s="692"/>
      <c r="AZ5" s="692"/>
      <c r="BA5" s="692"/>
      <c r="BB5" s="692"/>
      <c r="BC5" s="692"/>
      <c r="BD5" s="692"/>
      <c r="BE5" s="692"/>
      <c r="BF5" s="692"/>
      <c r="BG5" s="692"/>
      <c r="BH5" s="692"/>
      <c r="BI5" s="692"/>
      <c r="BJ5" s="692"/>
      <c r="BK5" s="692"/>
      <c r="BL5" s="692"/>
      <c r="BM5" s="692"/>
      <c r="BN5" s="692"/>
      <c r="BO5" s="692"/>
      <c r="BP5" s="692"/>
      <c r="BQ5" s="692"/>
      <c r="BR5" s="692"/>
      <c r="BS5" s="692"/>
      <c r="BT5" s="692"/>
      <c r="BU5" s="692"/>
      <c r="BV5" s="692"/>
      <c r="BW5" s="692"/>
      <c r="BX5" s="692"/>
      <c r="BY5" s="692"/>
      <c r="BZ5" s="692"/>
      <c r="CA5" s="692"/>
      <c r="CB5" s="692"/>
      <c r="CC5" s="692"/>
      <c r="CD5" s="692"/>
      <c r="CE5" s="692"/>
      <c r="CF5" s="692"/>
      <c r="CT5" s="35"/>
    </row>
    <row r="6" spans="7:98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T6" s="35"/>
    </row>
    <row r="7" spans="7:98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80" t="str">
        <f>IF(NameOrPr_ch="",IF(NameOrPr="","",NameOrPr),NameOrPr_ch)</f>
        <v>Управление  по  тарифам  и  ценовой  политике  Орловской  области</v>
      </c>
      <c r="P7" s="780"/>
      <c r="Q7" s="780"/>
      <c r="R7" s="780"/>
      <c r="S7" s="780"/>
      <c r="T7" s="780"/>
      <c r="U7" s="780"/>
      <c r="V7" s="780"/>
      <c r="W7" s="780"/>
      <c r="X7" s="780"/>
      <c r="Y7" s="780"/>
      <c r="Z7" s="780"/>
      <c r="AA7" s="780"/>
      <c r="AB7" s="780"/>
      <c r="AC7" s="780"/>
      <c r="AD7" s="780"/>
      <c r="AE7" s="780"/>
      <c r="AF7" s="780"/>
      <c r="AG7" s="780"/>
      <c r="AH7" s="780"/>
      <c r="AI7" s="780"/>
      <c r="AJ7" s="780"/>
      <c r="AK7" s="780"/>
      <c r="AL7" s="780"/>
      <c r="AM7" s="780"/>
      <c r="AN7" s="780"/>
      <c r="AO7" s="780"/>
      <c r="AP7" s="780"/>
      <c r="AQ7" s="780"/>
      <c r="AR7" s="780"/>
      <c r="AS7" s="780"/>
      <c r="AT7" s="780"/>
      <c r="AU7" s="780"/>
      <c r="AV7" s="780"/>
      <c r="AW7" s="780"/>
      <c r="AX7" s="780"/>
      <c r="AY7" s="780"/>
      <c r="AZ7" s="780"/>
      <c r="BA7" s="780"/>
      <c r="BB7" s="780"/>
      <c r="BC7" s="780"/>
      <c r="BD7" s="780"/>
      <c r="BE7" s="780"/>
      <c r="BF7" s="780"/>
      <c r="BG7" s="780"/>
      <c r="BH7" s="780"/>
      <c r="BI7" s="780"/>
      <c r="BJ7" s="780"/>
      <c r="BK7" s="780"/>
      <c r="BL7" s="780"/>
      <c r="BM7" s="780"/>
      <c r="BN7" s="780"/>
      <c r="BO7" s="780"/>
      <c r="BP7" s="780"/>
      <c r="BQ7" s="780"/>
      <c r="BR7" s="780"/>
      <c r="BS7" s="780"/>
      <c r="BT7" s="780"/>
      <c r="BU7" s="780"/>
      <c r="BV7" s="780"/>
      <c r="BW7" s="780"/>
      <c r="BX7" s="780"/>
      <c r="BY7" s="780"/>
      <c r="BZ7" s="780"/>
      <c r="CA7" s="780"/>
      <c r="CB7" s="780"/>
      <c r="CC7" s="780"/>
      <c r="CD7" s="780"/>
      <c r="CE7" s="780"/>
      <c r="CF7" s="780"/>
      <c r="CG7" s="780"/>
      <c r="CH7" s="665"/>
      <c r="CI7" s="465"/>
      <c r="CJ7" s="465"/>
      <c r="CK7" s="465"/>
      <c r="CL7" s="465"/>
      <c r="CM7" s="465"/>
      <c r="CN7" s="465"/>
      <c r="CO7" s="465"/>
      <c r="CP7" s="465"/>
      <c r="CQ7" s="465"/>
      <c r="CR7" s="465"/>
      <c r="CS7" s="465"/>
    </row>
    <row r="8" spans="7:98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80" t="str">
        <f>IF(datePr_ch="",IF(datePr="","",datePr),datePr_ch)</f>
        <v>18.12.2018</v>
      </c>
      <c r="P8" s="780"/>
      <c r="Q8" s="780"/>
      <c r="R8" s="780"/>
      <c r="S8" s="780"/>
      <c r="T8" s="780"/>
      <c r="U8" s="780"/>
      <c r="V8" s="780"/>
      <c r="W8" s="780"/>
      <c r="X8" s="780"/>
      <c r="Y8" s="780"/>
      <c r="Z8" s="780"/>
      <c r="AA8" s="780"/>
      <c r="AB8" s="780"/>
      <c r="AC8" s="780"/>
      <c r="AD8" s="780"/>
      <c r="AE8" s="780"/>
      <c r="AF8" s="780"/>
      <c r="AG8" s="780"/>
      <c r="AH8" s="780"/>
      <c r="AI8" s="780"/>
      <c r="AJ8" s="780"/>
      <c r="AK8" s="780"/>
      <c r="AL8" s="780"/>
      <c r="AM8" s="780"/>
      <c r="AN8" s="780"/>
      <c r="AO8" s="780"/>
      <c r="AP8" s="780"/>
      <c r="AQ8" s="780"/>
      <c r="AR8" s="780"/>
      <c r="AS8" s="780"/>
      <c r="AT8" s="780"/>
      <c r="AU8" s="780"/>
      <c r="AV8" s="780"/>
      <c r="AW8" s="780"/>
      <c r="AX8" s="780"/>
      <c r="AY8" s="780"/>
      <c r="AZ8" s="780"/>
      <c r="BA8" s="780"/>
      <c r="BB8" s="780"/>
      <c r="BC8" s="780"/>
      <c r="BD8" s="780"/>
      <c r="BE8" s="780"/>
      <c r="BF8" s="780"/>
      <c r="BG8" s="780"/>
      <c r="BH8" s="780"/>
      <c r="BI8" s="780"/>
      <c r="BJ8" s="780"/>
      <c r="BK8" s="780"/>
      <c r="BL8" s="780"/>
      <c r="BM8" s="780"/>
      <c r="BN8" s="780"/>
      <c r="BO8" s="780"/>
      <c r="BP8" s="780"/>
      <c r="BQ8" s="780"/>
      <c r="BR8" s="780"/>
      <c r="BS8" s="780"/>
      <c r="BT8" s="780"/>
      <c r="BU8" s="780"/>
      <c r="BV8" s="780"/>
      <c r="BW8" s="780"/>
      <c r="BX8" s="780"/>
      <c r="BY8" s="780"/>
      <c r="BZ8" s="780"/>
      <c r="CA8" s="780"/>
      <c r="CB8" s="780"/>
      <c r="CC8" s="780"/>
      <c r="CD8" s="780"/>
      <c r="CE8" s="780"/>
      <c r="CF8" s="780"/>
      <c r="CG8" s="780"/>
      <c r="CH8" s="665"/>
      <c r="CI8" s="465"/>
      <c r="CJ8" s="465"/>
      <c r="CK8" s="465"/>
      <c r="CL8" s="465"/>
      <c r="CM8" s="465"/>
      <c r="CN8" s="465"/>
      <c r="CO8" s="465"/>
      <c r="CP8" s="465"/>
      <c r="CQ8" s="465"/>
      <c r="CR8" s="465"/>
      <c r="CS8" s="465"/>
    </row>
    <row r="9" spans="7:98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80" t="str">
        <f>IF(numberPr_ch="",IF(numberPr="","",numberPr),numberPr_ch)</f>
        <v>№ 616-т</v>
      </c>
      <c r="P9" s="780"/>
      <c r="Q9" s="780"/>
      <c r="R9" s="780"/>
      <c r="S9" s="780"/>
      <c r="T9" s="780"/>
      <c r="U9" s="780"/>
      <c r="V9" s="780"/>
      <c r="W9" s="780"/>
      <c r="X9" s="780"/>
      <c r="Y9" s="780"/>
      <c r="Z9" s="780"/>
      <c r="AA9" s="780"/>
      <c r="AB9" s="780"/>
      <c r="AC9" s="780"/>
      <c r="AD9" s="780"/>
      <c r="AE9" s="780"/>
      <c r="AF9" s="780"/>
      <c r="AG9" s="780"/>
      <c r="AH9" s="780"/>
      <c r="AI9" s="780"/>
      <c r="AJ9" s="780"/>
      <c r="AK9" s="780"/>
      <c r="AL9" s="780"/>
      <c r="AM9" s="780"/>
      <c r="AN9" s="780"/>
      <c r="AO9" s="780"/>
      <c r="AP9" s="780"/>
      <c r="AQ9" s="780"/>
      <c r="AR9" s="780"/>
      <c r="AS9" s="780"/>
      <c r="AT9" s="780"/>
      <c r="AU9" s="780"/>
      <c r="AV9" s="780"/>
      <c r="AW9" s="780"/>
      <c r="AX9" s="780"/>
      <c r="AY9" s="780"/>
      <c r="AZ9" s="780"/>
      <c r="BA9" s="780"/>
      <c r="BB9" s="780"/>
      <c r="BC9" s="780"/>
      <c r="BD9" s="780"/>
      <c r="BE9" s="780"/>
      <c r="BF9" s="780"/>
      <c r="BG9" s="780"/>
      <c r="BH9" s="780"/>
      <c r="BI9" s="780"/>
      <c r="BJ9" s="780"/>
      <c r="BK9" s="780"/>
      <c r="BL9" s="780"/>
      <c r="BM9" s="780"/>
      <c r="BN9" s="780"/>
      <c r="BO9" s="780"/>
      <c r="BP9" s="780"/>
      <c r="BQ9" s="780"/>
      <c r="BR9" s="780"/>
      <c r="BS9" s="780"/>
      <c r="BT9" s="780"/>
      <c r="BU9" s="780"/>
      <c r="BV9" s="780"/>
      <c r="BW9" s="780"/>
      <c r="BX9" s="780"/>
      <c r="BY9" s="780"/>
      <c r="BZ9" s="780"/>
      <c r="CA9" s="780"/>
      <c r="CB9" s="780"/>
      <c r="CC9" s="780"/>
      <c r="CD9" s="780"/>
      <c r="CE9" s="780"/>
      <c r="CF9" s="780"/>
      <c r="CG9" s="780"/>
      <c r="CH9" s="665"/>
      <c r="CI9" s="465"/>
      <c r="CJ9" s="465"/>
      <c r="CK9" s="465"/>
      <c r="CL9" s="465"/>
      <c r="CM9" s="465"/>
      <c r="CN9" s="465"/>
      <c r="CO9" s="465"/>
      <c r="CP9" s="465"/>
      <c r="CQ9" s="465"/>
      <c r="CR9" s="465"/>
      <c r="CS9" s="465"/>
    </row>
    <row r="10" spans="7:98" s="463" customFormat="1" ht="18.75">
      <c r="G10" s="464"/>
      <c r="H10" s="464"/>
      <c r="L10" s="462"/>
      <c r="M10" s="656" t="s">
        <v>577</v>
      </c>
      <c r="N10" s="657"/>
      <c r="O10" s="780" t="str">
        <f>IF(IstPub_ch="",IF(IstPub="","",IstPub),IstPub_ch)</f>
        <v>Орловская  правда № 143 от 25 декабря  2018 года.  Новая  жизнь № 53 от  28 декабря 2018 года.  Сайт.</v>
      </c>
      <c r="P10" s="780"/>
      <c r="Q10" s="780"/>
      <c r="R10" s="780"/>
      <c r="S10" s="780"/>
      <c r="T10" s="780"/>
      <c r="U10" s="780"/>
      <c r="V10" s="780"/>
      <c r="W10" s="780"/>
      <c r="X10" s="780"/>
      <c r="Y10" s="780"/>
      <c r="Z10" s="780"/>
      <c r="AA10" s="780"/>
      <c r="AB10" s="780"/>
      <c r="AC10" s="780"/>
      <c r="AD10" s="780"/>
      <c r="AE10" s="780"/>
      <c r="AF10" s="780"/>
      <c r="AG10" s="780"/>
      <c r="AH10" s="780"/>
      <c r="AI10" s="780"/>
      <c r="AJ10" s="780"/>
      <c r="AK10" s="780"/>
      <c r="AL10" s="780"/>
      <c r="AM10" s="780"/>
      <c r="AN10" s="780"/>
      <c r="AO10" s="780"/>
      <c r="AP10" s="780"/>
      <c r="AQ10" s="780"/>
      <c r="AR10" s="780"/>
      <c r="AS10" s="780"/>
      <c r="AT10" s="780"/>
      <c r="AU10" s="780"/>
      <c r="AV10" s="780"/>
      <c r="AW10" s="780"/>
      <c r="AX10" s="780"/>
      <c r="AY10" s="780"/>
      <c r="AZ10" s="780"/>
      <c r="BA10" s="780"/>
      <c r="BB10" s="780"/>
      <c r="BC10" s="780"/>
      <c r="BD10" s="780"/>
      <c r="BE10" s="780"/>
      <c r="BF10" s="780"/>
      <c r="BG10" s="780"/>
      <c r="BH10" s="780"/>
      <c r="BI10" s="780"/>
      <c r="BJ10" s="780"/>
      <c r="BK10" s="780"/>
      <c r="BL10" s="780"/>
      <c r="BM10" s="780"/>
      <c r="BN10" s="780"/>
      <c r="BO10" s="780"/>
      <c r="BP10" s="780"/>
      <c r="BQ10" s="780"/>
      <c r="BR10" s="780"/>
      <c r="BS10" s="780"/>
      <c r="BT10" s="780"/>
      <c r="BU10" s="780"/>
      <c r="BV10" s="780"/>
      <c r="BW10" s="780"/>
      <c r="BX10" s="780"/>
      <c r="BY10" s="780"/>
      <c r="BZ10" s="780"/>
      <c r="CA10" s="780"/>
      <c r="CB10" s="780"/>
      <c r="CC10" s="780"/>
      <c r="CD10" s="780"/>
      <c r="CE10" s="780"/>
      <c r="CF10" s="780"/>
      <c r="CG10" s="780"/>
      <c r="CH10" s="665"/>
      <c r="CI10" s="465"/>
      <c r="CJ10" s="465"/>
      <c r="CK10" s="465"/>
      <c r="CL10" s="465"/>
      <c r="CM10" s="465"/>
      <c r="CN10" s="465"/>
      <c r="CO10" s="465"/>
      <c r="CP10" s="465"/>
      <c r="CQ10" s="465"/>
      <c r="CR10" s="465"/>
      <c r="CS10" s="465"/>
    </row>
    <row r="11" spans="7:98" s="255" customFormat="1" ht="11.25" hidden="1" customHeight="1">
      <c r="G11" s="254"/>
      <c r="H11" s="254"/>
      <c r="L11" s="741"/>
      <c r="M11" s="741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C11" s="288"/>
      <c r="AD11" s="288"/>
      <c r="AE11" s="288"/>
      <c r="AF11" s="288"/>
      <c r="AG11" s="288"/>
      <c r="AH11" s="288"/>
      <c r="AI11" s="315" t="s">
        <v>382</v>
      </c>
      <c r="AJ11" s="288"/>
      <c r="AK11" s="288"/>
      <c r="AL11" s="288"/>
      <c r="AM11" s="288"/>
      <c r="AN11" s="288"/>
      <c r="AO11" s="288"/>
      <c r="AP11" s="315" t="s">
        <v>382</v>
      </c>
      <c r="AQ11" s="288"/>
      <c r="AR11" s="288"/>
      <c r="AS11" s="288"/>
      <c r="AT11" s="288"/>
      <c r="AU11" s="288"/>
      <c r="AV11" s="288"/>
      <c r="AW11" s="315" t="s">
        <v>382</v>
      </c>
      <c r="AX11" s="288"/>
      <c r="AY11" s="288"/>
      <c r="AZ11" s="288"/>
      <c r="BA11" s="288"/>
      <c r="BB11" s="288"/>
      <c r="BC11" s="288"/>
      <c r="BD11" s="315" t="s">
        <v>382</v>
      </c>
      <c r="BE11" s="288"/>
      <c r="BF11" s="288"/>
      <c r="BG11" s="288"/>
      <c r="BH11" s="288"/>
      <c r="BI11" s="288"/>
      <c r="BJ11" s="288"/>
      <c r="BK11" s="315" t="s">
        <v>382</v>
      </c>
      <c r="BL11" s="288"/>
      <c r="BM11" s="288"/>
      <c r="BN11" s="288"/>
      <c r="BO11" s="288"/>
      <c r="BP11" s="288"/>
      <c r="BQ11" s="288"/>
      <c r="BR11" s="315" t="s">
        <v>382</v>
      </c>
      <c r="BS11" s="288"/>
      <c r="BT11" s="288"/>
      <c r="BU11" s="288"/>
      <c r="BV11" s="288"/>
      <c r="BW11" s="288"/>
      <c r="BX11" s="288"/>
      <c r="BY11" s="315" t="s">
        <v>382</v>
      </c>
      <c r="BZ11" s="288"/>
      <c r="CA11" s="288"/>
      <c r="CB11" s="288"/>
      <c r="CC11" s="288"/>
      <c r="CD11" s="288"/>
      <c r="CE11" s="288"/>
      <c r="CF11" s="315" t="s">
        <v>382</v>
      </c>
      <c r="CI11" s="319"/>
      <c r="CJ11" s="319"/>
      <c r="CK11" s="319"/>
      <c r="CL11" s="319"/>
      <c r="CM11" s="319"/>
      <c r="CN11" s="319"/>
      <c r="CO11" s="319"/>
      <c r="CP11" s="319"/>
      <c r="CQ11" s="319"/>
      <c r="CR11" s="319"/>
      <c r="CS11" s="319"/>
      <c r="CT11" s="319"/>
    </row>
    <row r="12" spans="7:98" s="255" customFormat="1">
      <c r="G12" s="254"/>
      <c r="H12" s="254"/>
      <c r="L12" s="211"/>
      <c r="M12" s="211"/>
      <c r="N12" s="211"/>
      <c r="O12" s="770"/>
      <c r="P12" s="770"/>
      <c r="Q12" s="770"/>
      <c r="R12" s="770"/>
      <c r="S12" s="770"/>
      <c r="T12" s="770"/>
      <c r="U12" s="770"/>
      <c r="V12" s="770" t="s">
        <v>1531</v>
      </c>
      <c r="W12" s="770"/>
      <c r="X12" s="770"/>
      <c r="Y12" s="770"/>
      <c r="Z12" s="770"/>
      <c r="AA12" s="770"/>
      <c r="AB12" s="770"/>
      <c r="AC12" s="770" t="s">
        <v>1531</v>
      </c>
      <c r="AD12" s="770"/>
      <c r="AE12" s="770"/>
      <c r="AF12" s="770"/>
      <c r="AG12" s="770"/>
      <c r="AH12" s="770"/>
      <c r="AI12" s="770"/>
      <c r="AJ12" s="770" t="s">
        <v>1531</v>
      </c>
      <c r="AK12" s="770"/>
      <c r="AL12" s="770"/>
      <c r="AM12" s="770"/>
      <c r="AN12" s="770"/>
      <c r="AO12" s="770"/>
      <c r="AP12" s="770"/>
      <c r="AQ12" s="770" t="s">
        <v>1531</v>
      </c>
      <c r="AR12" s="770"/>
      <c r="AS12" s="770"/>
      <c r="AT12" s="770"/>
      <c r="AU12" s="770"/>
      <c r="AV12" s="770"/>
      <c r="AW12" s="770"/>
      <c r="AX12" s="770" t="s">
        <v>1531</v>
      </c>
      <c r="AY12" s="770"/>
      <c r="AZ12" s="770"/>
      <c r="BA12" s="770"/>
      <c r="BB12" s="770"/>
      <c r="BC12" s="770"/>
      <c r="BD12" s="770"/>
      <c r="BE12" s="770" t="s">
        <v>1531</v>
      </c>
      <c r="BF12" s="770"/>
      <c r="BG12" s="770"/>
      <c r="BH12" s="770"/>
      <c r="BI12" s="770"/>
      <c r="BJ12" s="770"/>
      <c r="BK12" s="770"/>
      <c r="BL12" s="770" t="s">
        <v>1531</v>
      </c>
      <c r="BM12" s="770"/>
      <c r="BN12" s="770"/>
      <c r="BO12" s="770"/>
      <c r="BP12" s="770"/>
      <c r="BQ12" s="770"/>
      <c r="BR12" s="770"/>
      <c r="BS12" s="770" t="s">
        <v>1531</v>
      </c>
      <c r="BT12" s="770"/>
      <c r="BU12" s="770"/>
      <c r="BV12" s="770"/>
      <c r="BW12" s="770"/>
      <c r="BX12" s="770"/>
      <c r="BY12" s="770"/>
      <c r="BZ12" s="770" t="s">
        <v>1531</v>
      </c>
      <c r="CA12" s="770"/>
      <c r="CB12" s="770"/>
      <c r="CC12" s="770"/>
      <c r="CD12" s="770"/>
      <c r="CE12" s="770"/>
      <c r="CF12" s="770"/>
      <c r="CI12" s="319"/>
      <c r="CJ12" s="319"/>
      <c r="CK12" s="319"/>
      <c r="CL12" s="319"/>
      <c r="CM12" s="319"/>
      <c r="CN12" s="319"/>
      <c r="CO12" s="319"/>
      <c r="CP12" s="319"/>
      <c r="CQ12" s="319"/>
      <c r="CR12" s="319"/>
      <c r="CS12" s="319"/>
    </row>
    <row r="13" spans="7:98" ht="15" customHeight="1">
      <c r="J13" s="86"/>
      <c r="K13" s="86"/>
      <c r="L13" s="728" t="s">
        <v>510</v>
      </c>
      <c r="M13" s="728"/>
      <c r="N13" s="728"/>
      <c r="O13" s="728"/>
      <c r="P13" s="728"/>
      <c r="Q13" s="728"/>
      <c r="R13" s="728"/>
      <c r="S13" s="728"/>
      <c r="T13" s="728"/>
      <c r="U13" s="728"/>
      <c r="V13" s="728"/>
      <c r="W13" s="728"/>
      <c r="X13" s="728"/>
      <c r="Y13" s="728"/>
      <c r="Z13" s="728"/>
      <c r="AA13" s="728"/>
      <c r="AB13" s="728"/>
      <c r="AC13" s="728"/>
      <c r="AD13" s="728"/>
      <c r="AE13" s="728"/>
      <c r="AF13" s="728"/>
      <c r="AG13" s="728"/>
      <c r="AH13" s="728"/>
      <c r="AI13" s="728"/>
      <c r="AJ13" s="728"/>
      <c r="AK13" s="728"/>
      <c r="AL13" s="728"/>
      <c r="AM13" s="728"/>
      <c r="AN13" s="728"/>
      <c r="AO13" s="728"/>
      <c r="AP13" s="728"/>
      <c r="AQ13" s="728"/>
      <c r="AR13" s="728"/>
      <c r="AS13" s="728"/>
      <c r="AT13" s="728"/>
      <c r="AU13" s="728"/>
      <c r="AV13" s="728"/>
      <c r="AW13" s="728"/>
      <c r="AX13" s="728"/>
      <c r="AY13" s="728"/>
      <c r="AZ13" s="728"/>
      <c r="BA13" s="728"/>
      <c r="BB13" s="728"/>
      <c r="BC13" s="728"/>
      <c r="BD13" s="728"/>
      <c r="BE13" s="728"/>
      <c r="BF13" s="728"/>
      <c r="BG13" s="728"/>
      <c r="BH13" s="728"/>
      <c r="BI13" s="728"/>
      <c r="BJ13" s="728"/>
      <c r="BK13" s="728"/>
      <c r="BL13" s="728"/>
      <c r="BM13" s="728"/>
      <c r="BN13" s="728"/>
      <c r="BO13" s="728"/>
      <c r="BP13" s="728"/>
      <c r="BQ13" s="728"/>
      <c r="BR13" s="728"/>
      <c r="BS13" s="728"/>
      <c r="BT13" s="728"/>
      <c r="BU13" s="728"/>
      <c r="BV13" s="728"/>
      <c r="BW13" s="728"/>
      <c r="BX13" s="728"/>
      <c r="BY13" s="728"/>
      <c r="BZ13" s="728"/>
      <c r="CA13" s="728"/>
      <c r="CB13" s="728"/>
      <c r="CC13" s="728"/>
      <c r="CD13" s="728"/>
      <c r="CE13" s="728"/>
      <c r="CF13" s="728"/>
      <c r="CG13" s="728"/>
      <c r="CH13" s="728" t="s">
        <v>511</v>
      </c>
      <c r="CT13" s="35"/>
    </row>
    <row r="14" spans="7:98" ht="15" customHeight="1">
      <c r="J14" s="86"/>
      <c r="K14" s="86"/>
      <c r="L14" s="728" t="s">
        <v>95</v>
      </c>
      <c r="M14" s="728" t="s">
        <v>425</v>
      </c>
      <c r="N14" s="728"/>
      <c r="O14" s="785" t="s">
        <v>534</v>
      </c>
      <c r="P14" s="785"/>
      <c r="Q14" s="785"/>
      <c r="R14" s="785"/>
      <c r="S14" s="785"/>
      <c r="T14" s="785"/>
      <c r="U14" s="728" t="s">
        <v>344</v>
      </c>
      <c r="V14" s="785" t="s">
        <v>534</v>
      </c>
      <c r="W14" s="785"/>
      <c r="X14" s="785"/>
      <c r="Y14" s="785"/>
      <c r="Z14" s="785"/>
      <c r="AA14" s="785"/>
      <c r="AB14" s="728" t="s">
        <v>344</v>
      </c>
      <c r="AC14" s="785" t="s">
        <v>534</v>
      </c>
      <c r="AD14" s="785"/>
      <c r="AE14" s="785"/>
      <c r="AF14" s="785"/>
      <c r="AG14" s="785"/>
      <c r="AH14" s="785"/>
      <c r="AI14" s="728" t="s">
        <v>344</v>
      </c>
      <c r="AJ14" s="785" t="s">
        <v>534</v>
      </c>
      <c r="AK14" s="785"/>
      <c r="AL14" s="785"/>
      <c r="AM14" s="785"/>
      <c r="AN14" s="785"/>
      <c r="AO14" s="785"/>
      <c r="AP14" s="728" t="s">
        <v>344</v>
      </c>
      <c r="AQ14" s="785" t="s">
        <v>534</v>
      </c>
      <c r="AR14" s="785"/>
      <c r="AS14" s="785"/>
      <c r="AT14" s="785"/>
      <c r="AU14" s="785"/>
      <c r="AV14" s="785"/>
      <c r="AW14" s="728" t="s">
        <v>344</v>
      </c>
      <c r="AX14" s="785" t="s">
        <v>534</v>
      </c>
      <c r="AY14" s="785"/>
      <c r="AZ14" s="785"/>
      <c r="BA14" s="785"/>
      <c r="BB14" s="785"/>
      <c r="BC14" s="785"/>
      <c r="BD14" s="728" t="s">
        <v>344</v>
      </c>
      <c r="BE14" s="785" t="s">
        <v>534</v>
      </c>
      <c r="BF14" s="785"/>
      <c r="BG14" s="785"/>
      <c r="BH14" s="785"/>
      <c r="BI14" s="785"/>
      <c r="BJ14" s="785"/>
      <c r="BK14" s="728" t="s">
        <v>344</v>
      </c>
      <c r="BL14" s="785" t="s">
        <v>534</v>
      </c>
      <c r="BM14" s="785"/>
      <c r="BN14" s="785"/>
      <c r="BO14" s="785"/>
      <c r="BP14" s="785"/>
      <c r="BQ14" s="785"/>
      <c r="BR14" s="728" t="s">
        <v>344</v>
      </c>
      <c r="BS14" s="785" t="s">
        <v>534</v>
      </c>
      <c r="BT14" s="785"/>
      <c r="BU14" s="785"/>
      <c r="BV14" s="785"/>
      <c r="BW14" s="785"/>
      <c r="BX14" s="785"/>
      <c r="BY14" s="728" t="s">
        <v>344</v>
      </c>
      <c r="BZ14" s="785" t="s">
        <v>534</v>
      </c>
      <c r="CA14" s="785"/>
      <c r="CB14" s="785"/>
      <c r="CC14" s="785"/>
      <c r="CD14" s="785"/>
      <c r="CE14" s="785"/>
      <c r="CF14" s="728" t="s">
        <v>344</v>
      </c>
      <c r="CG14" s="784" t="s">
        <v>278</v>
      </c>
      <c r="CH14" s="728"/>
      <c r="CT14" s="35"/>
    </row>
    <row r="15" spans="7:98" ht="14.25" customHeight="1">
      <c r="J15" s="86"/>
      <c r="K15" s="86"/>
      <c r="L15" s="728"/>
      <c r="M15" s="728"/>
      <c r="N15" s="728"/>
      <c r="O15" s="251" t="s">
        <v>535</v>
      </c>
      <c r="P15" s="771" t="s">
        <v>274</v>
      </c>
      <c r="Q15" s="771"/>
      <c r="R15" s="738" t="s">
        <v>536</v>
      </c>
      <c r="S15" s="738"/>
      <c r="T15" s="738"/>
      <c r="U15" s="728"/>
      <c r="V15" s="671" t="s">
        <v>535</v>
      </c>
      <c r="W15" s="771" t="s">
        <v>274</v>
      </c>
      <c r="X15" s="771"/>
      <c r="Y15" s="738" t="s">
        <v>536</v>
      </c>
      <c r="Z15" s="738"/>
      <c r="AA15" s="738"/>
      <c r="AB15" s="728"/>
      <c r="AC15" s="671" t="s">
        <v>535</v>
      </c>
      <c r="AD15" s="771" t="s">
        <v>274</v>
      </c>
      <c r="AE15" s="771"/>
      <c r="AF15" s="738" t="s">
        <v>536</v>
      </c>
      <c r="AG15" s="738"/>
      <c r="AH15" s="738"/>
      <c r="AI15" s="728"/>
      <c r="AJ15" s="671" t="s">
        <v>535</v>
      </c>
      <c r="AK15" s="771" t="s">
        <v>274</v>
      </c>
      <c r="AL15" s="771"/>
      <c r="AM15" s="738" t="s">
        <v>536</v>
      </c>
      <c r="AN15" s="738"/>
      <c r="AO15" s="738"/>
      <c r="AP15" s="728"/>
      <c r="AQ15" s="671" t="s">
        <v>535</v>
      </c>
      <c r="AR15" s="771" t="s">
        <v>274</v>
      </c>
      <c r="AS15" s="771"/>
      <c r="AT15" s="738" t="s">
        <v>536</v>
      </c>
      <c r="AU15" s="738"/>
      <c r="AV15" s="738"/>
      <c r="AW15" s="728"/>
      <c r="AX15" s="671" t="s">
        <v>535</v>
      </c>
      <c r="AY15" s="771" t="s">
        <v>274</v>
      </c>
      <c r="AZ15" s="771"/>
      <c r="BA15" s="738" t="s">
        <v>536</v>
      </c>
      <c r="BB15" s="738"/>
      <c r="BC15" s="738"/>
      <c r="BD15" s="728"/>
      <c r="BE15" s="671" t="s">
        <v>535</v>
      </c>
      <c r="BF15" s="771" t="s">
        <v>274</v>
      </c>
      <c r="BG15" s="771"/>
      <c r="BH15" s="738" t="s">
        <v>536</v>
      </c>
      <c r="BI15" s="738"/>
      <c r="BJ15" s="738"/>
      <c r="BK15" s="728"/>
      <c r="BL15" s="671" t="s">
        <v>535</v>
      </c>
      <c r="BM15" s="771" t="s">
        <v>274</v>
      </c>
      <c r="BN15" s="771"/>
      <c r="BO15" s="738" t="s">
        <v>536</v>
      </c>
      <c r="BP15" s="738"/>
      <c r="BQ15" s="738"/>
      <c r="BR15" s="728"/>
      <c r="BS15" s="671" t="s">
        <v>535</v>
      </c>
      <c r="BT15" s="771" t="s">
        <v>274</v>
      </c>
      <c r="BU15" s="771"/>
      <c r="BV15" s="738" t="s">
        <v>536</v>
      </c>
      <c r="BW15" s="738"/>
      <c r="BX15" s="738"/>
      <c r="BY15" s="728"/>
      <c r="BZ15" s="671" t="s">
        <v>535</v>
      </c>
      <c r="CA15" s="771" t="s">
        <v>274</v>
      </c>
      <c r="CB15" s="771"/>
      <c r="CC15" s="738" t="s">
        <v>536</v>
      </c>
      <c r="CD15" s="738"/>
      <c r="CE15" s="738"/>
      <c r="CF15" s="728"/>
      <c r="CG15" s="784"/>
      <c r="CH15" s="728"/>
      <c r="CT15" s="35"/>
    </row>
    <row r="16" spans="7:98" ht="33.75" customHeight="1">
      <c r="J16" s="86"/>
      <c r="K16" s="86"/>
      <c r="L16" s="728"/>
      <c r="M16" s="728"/>
      <c r="N16" s="728"/>
      <c r="O16" s="435" t="s">
        <v>537</v>
      </c>
      <c r="P16" s="436" t="s">
        <v>538</v>
      </c>
      <c r="Q16" s="436" t="s">
        <v>405</v>
      </c>
      <c r="R16" s="437" t="s">
        <v>277</v>
      </c>
      <c r="S16" s="778" t="s">
        <v>276</v>
      </c>
      <c r="T16" s="778"/>
      <c r="U16" s="728"/>
      <c r="V16" s="680" t="s">
        <v>537</v>
      </c>
      <c r="W16" s="436" t="s">
        <v>538</v>
      </c>
      <c r="X16" s="436" t="s">
        <v>405</v>
      </c>
      <c r="Y16" s="676" t="s">
        <v>277</v>
      </c>
      <c r="Z16" s="778" t="s">
        <v>276</v>
      </c>
      <c r="AA16" s="778"/>
      <c r="AB16" s="728"/>
      <c r="AC16" s="680" t="s">
        <v>537</v>
      </c>
      <c r="AD16" s="436" t="s">
        <v>538</v>
      </c>
      <c r="AE16" s="436" t="s">
        <v>405</v>
      </c>
      <c r="AF16" s="676" t="s">
        <v>277</v>
      </c>
      <c r="AG16" s="778" t="s">
        <v>276</v>
      </c>
      <c r="AH16" s="778"/>
      <c r="AI16" s="728"/>
      <c r="AJ16" s="680" t="s">
        <v>537</v>
      </c>
      <c r="AK16" s="436" t="s">
        <v>538</v>
      </c>
      <c r="AL16" s="436" t="s">
        <v>405</v>
      </c>
      <c r="AM16" s="676" t="s">
        <v>277</v>
      </c>
      <c r="AN16" s="778" t="s">
        <v>276</v>
      </c>
      <c r="AO16" s="778"/>
      <c r="AP16" s="728"/>
      <c r="AQ16" s="680" t="s">
        <v>537</v>
      </c>
      <c r="AR16" s="436" t="s">
        <v>538</v>
      </c>
      <c r="AS16" s="436" t="s">
        <v>405</v>
      </c>
      <c r="AT16" s="676" t="s">
        <v>277</v>
      </c>
      <c r="AU16" s="778" t="s">
        <v>276</v>
      </c>
      <c r="AV16" s="778"/>
      <c r="AW16" s="728"/>
      <c r="AX16" s="680" t="s">
        <v>537</v>
      </c>
      <c r="AY16" s="436" t="s">
        <v>538</v>
      </c>
      <c r="AZ16" s="436" t="s">
        <v>405</v>
      </c>
      <c r="BA16" s="676" t="s">
        <v>277</v>
      </c>
      <c r="BB16" s="778" t="s">
        <v>276</v>
      </c>
      <c r="BC16" s="778"/>
      <c r="BD16" s="728"/>
      <c r="BE16" s="680" t="s">
        <v>537</v>
      </c>
      <c r="BF16" s="436" t="s">
        <v>538</v>
      </c>
      <c r="BG16" s="436" t="s">
        <v>405</v>
      </c>
      <c r="BH16" s="676" t="s">
        <v>277</v>
      </c>
      <c r="BI16" s="778" t="s">
        <v>276</v>
      </c>
      <c r="BJ16" s="778"/>
      <c r="BK16" s="728"/>
      <c r="BL16" s="680" t="s">
        <v>537</v>
      </c>
      <c r="BM16" s="436" t="s">
        <v>538</v>
      </c>
      <c r="BN16" s="436" t="s">
        <v>405</v>
      </c>
      <c r="BO16" s="676" t="s">
        <v>277</v>
      </c>
      <c r="BP16" s="778" t="s">
        <v>276</v>
      </c>
      <c r="BQ16" s="778"/>
      <c r="BR16" s="728"/>
      <c r="BS16" s="680" t="s">
        <v>537</v>
      </c>
      <c r="BT16" s="436" t="s">
        <v>538</v>
      </c>
      <c r="BU16" s="436" t="s">
        <v>405</v>
      </c>
      <c r="BV16" s="676" t="s">
        <v>277</v>
      </c>
      <c r="BW16" s="778" t="s">
        <v>276</v>
      </c>
      <c r="BX16" s="778"/>
      <c r="BY16" s="728"/>
      <c r="BZ16" s="680" t="s">
        <v>537</v>
      </c>
      <c r="CA16" s="436" t="s">
        <v>538</v>
      </c>
      <c r="CB16" s="436" t="s">
        <v>405</v>
      </c>
      <c r="CC16" s="676" t="s">
        <v>277</v>
      </c>
      <c r="CD16" s="778" t="s">
        <v>276</v>
      </c>
      <c r="CE16" s="778"/>
      <c r="CF16" s="728"/>
      <c r="CG16" s="784"/>
      <c r="CH16" s="728"/>
      <c r="CT16" s="35"/>
    </row>
    <row r="17" spans="1:98" ht="12" customHeight="1">
      <c r="J17" s="86"/>
      <c r="K17" s="248">
        <v>1</v>
      </c>
      <c r="L17" s="579" t="s">
        <v>96</v>
      </c>
      <c r="M17" s="579" t="s">
        <v>52</v>
      </c>
      <c r="N17" s="585" t="s">
        <v>52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9">
        <f ca="1">OFFSET(S17,0,-1)+1</f>
        <v>7</v>
      </c>
      <c r="T17" s="779"/>
      <c r="U17" s="580">
        <f ca="1">OFFSET(U17,0,-2)+1</f>
        <v>8</v>
      </c>
      <c r="V17" s="678">
        <f ca="1">OFFSET(V17,0,-1)+1</f>
        <v>9</v>
      </c>
      <c r="W17" s="678">
        <f ca="1">OFFSET(W17,0,-1)+1</f>
        <v>10</v>
      </c>
      <c r="X17" s="678">
        <f ca="1">OFFSET(X17,0,-1)+1</f>
        <v>11</v>
      </c>
      <c r="Y17" s="678">
        <f ca="1">OFFSET(Y17,0,-1)+1</f>
        <v>12</v>
      </c>
      <c r="Z17" s="779">
        <f ca="1">OFFSET(Z17,0,-1)+1</f>
        <v>13</v>
      </c>
      <c r="AA17" s="779"/>
      <c r="AB17" s="678">
        <f ca="1">OFFSET(AB17,0,-2)+1</f>
        <v>14</v>
      </c>
      <c r="AC17" s="678">
        <f ca="1">OFFSET(AC17,0,-1)+1</f>
        <v>15</v>
      </c>
      <c r="AD17" s="678">
        <f ca="1">OFFSET(AD17,0,-1)+1</f>
        <v>16</v>
      </c>
      <c r="AE17" s="678">
        <f ca="1">OFFSET(AE17,0,-1)+1</f>
        <v>17</v>
      </c>
      <c r="AF17" s="678">
        <f ca="1">OFFSET(AF17,0,-1)+1</f>
        <v>18</v>
      </c>
      <c r="AG17" s="779">
        <f ca="1">OFFSET(AG17,0,-1)+1</f>
        <v>19</v>
      </c>
      <c r="AH17" s="779"/>
      <c r="AI17" s="678">
        <f ca="1">OFFSET(AI17,0,-2)+1</f>
        <v>20</v>
      </c>
      <c r="AJ17" s="678">
        <f ca="1">OFFSET(AJ17,0,-1)+1</f>
        <v>21</v>
      </c>
      <c r="AK17" s="678">
        <f ca="1">OFFSET(AK17,0,-1)+1</f>
        <v>22</v>
      </c>
      <c r="AL17" s="678">
        <f ca="1">OFFSET(AL17,0,-1)+1</f>
        <v>23</v>
      </c>
      <c r="AM17" s="678">
        <f ca="1">OFFSET(AM17,0,-1)+1</f>
        <v>24</v>
      </c>
      <c r="AN17" s="779">
        <f ca="1">OFFSET(AN17,0,-1)+1</f>
        <v>25</v>
      </c>
      <c r="AO17" s="779"/>
      <c r="AP17" s="678">
        <f ca="1">OFFSET(AP17,0,-2)+1</f>
        <v>26</v>
      </c>
      <c r="AQ17" s="678">
        <f ca="1">OFFSET(AQ17,0,-1)+1</f>
        <v>27</v>
      </c>
      <c r="AR17" s="678">
        <f ca="1">OFFSET(AR17,0,-1)+1</f>
        <v>28</v>
      </c>
      <c r="AS17" s="678">
        <f ca="1">OFFSET(AS17,0,-1)+1</f>
        <v>29</v>
      </c>
      <c r="AT17" s="678">
        <f ca="1">OFFSET(AT17,0,-1)+1</f>
        <v>30</v>
      </c>
      <c r="AU17" s="779">
        <f ca="1">OFFSET(AU17,0,-1)+1</f>
        <v>31</v>
      </c>
      <c r="AV17" s="779"/>
      <c r="AW17" s="678">
        <f ca="1">OFFSET(AW17,0,-2)+1</f>
        <v>32</v>
      </c>
      <c r="AX17" s="678">
        <f ca="1">OFFSET(AX17,0,-1)+1</f>
        <v>33</v>
      </c>
      <c r="AY17" s="678">
        <f ca="1">OFFSET(AY17,0,-1)+1</f>
        <v>34</v>
      </c>
      <c r="AZ17" s="678">
        <f ca="1">OFFSET(AZ17,0,-1)+1</f>
        <v>35</v>
      </c>
      <c r="BA17" s="678">
        <f ca="1">OFFSET(BA17,0,-1)+1</f>
        <v>36</v>
      </c>
      <c r="BB17" s="779">
        <f ca="1">OFFSET(BB17,0,-1)+1</f>
        <v>37</v>
      </c>
      <c r="BC17" s="779"/>
      <c r="BD17" s="678">
        <f ca="1">OFFSET(BD17,0,-2)+1</f>
        <v>38</v>
      </c>
      <c r="BE17" s="678">
        <f ca="1">OFFSET(BE17,0,-1)+1</f>
        <v>39</v>
      </c>
      <c r="BF17" s="678">
        <f ca="1">OFFSET(BF17,0,-1)+1</f>
        <v>40</v>
      </c>
      <c r="BG17" s="678">
        <f ca="1">OFFSET(BG17,0,-1)+1</f>
        <v>41</v>
      </c>
      <c r="BH17" s="678">
        <f ca="1">OFFSET(BH17,0,-1)+1</f>
        <v>42</v>
      </c>
      <c r="BI17" s="779">
        <f ca="1">OFFSET(BI17,0,-1)+1</f>
        <v>43</v>
      </c>
      <c r="BJ17" s="779"/>
      <c r="BK17" s="678">
        <f ca="1">OFFSET(BK17,0,-2)+1</f>
        <v>44</v>
      </c>
      <c r="BL17" s="678">
        <f ca="1">OFFSET(BL17,0,-1)+1</f>
        <v>45</v>
      </c>
      <c r="BM17" s="678">
        <f ca="1">OFFSET(BM17,0,-1)+1</f>
        <v>46</v>
      </c>
      <c r="BN17" s="678">
        <f ca="1">OFFSET(BN17,0,-1)+1</f>
        <v>47</v>
      </c>
      <c r="BO17" s="678">
        <f ca="1">OFFSET(BO17,0,-1)+1</f>
        <v>48</v>
      </c>
      <c r="BP17" s="779">
        <f ca="1">OFFSET(BP17,0,-1)+1</f>
        <v>49</v>
      </c>
      <c r="BQ17" s="779"/>
      <c r="BR17" s="678">
        <f ca="1">OFFSET(BR17,0,-2)+1</f>
        <v>50</v>
      </c>
      <c r="BS17" s="678">
        <f ca="1">OFFSET(BS17,0,-1)+1</f>
        <v>51</v>
      </c>
      <c r="BT17" s="678">
        <f ca="1">OFFSET(BT17,0,-1)+1</f>
        <v>52</v>
      </c>
      <c r="BU17" s="678">
        <f ca="1">OFFSET(BU17,0,-1)+1</f>
        <v>53</v>
      </c>
      <c r="BV17" s="678">
        <f ca="1">OFFSET(BV17,0,-1)+1</f>
        <v>54</v>
      </c>
      <c r="BW17" s="779">
        <f ca="1">OFFSET(BW17,0,-1)+1</f>
        <v>55</v>
      </c>
      <c r="BX17" s="779"/>
      <c r="BY17" s="678">
        <f ca="1">OFFSET(BY17,0,-2)+1</f>
        <v>56</v>
      </c>
      <c r="BZ17" s="678">
        <f ca="1">OFFSET(BZ17,0,-1)+1</f>
        <v>57</v>
      </c>
      <c r="CA17" s="678">
        <f ca="1">OFFSET(CA17,0,-1)+1</f>
        <v>58</v>
      </c>
      <c r="CB17" s="678">
        <f ca="1">OFFSET(CB17,0,-1)+1</f>
        <v>59</v>
      </c>
      <c r="CC17" s="678">
        <f ca="1">OFFSET(CC17,0,-1)+1</f>
        <v>60</v>
      </c>
      <c r="CD17" s="779">
        <f ca="1">OFFSET(CD17,0,-1)+1</f>
        <v>61</v>
      </c>
      <c r="CE17" s="779"/>
      <c r="CF17" s="678">
        <f ca="1">OFFSET(CF17,0,-2)+1</f>
        <v>62</v>
      </c>
      <c r="CG17" s="586">
        <f ca="1">OFFSET(CG17,0,-1)</f>
        <v>62</v>
      </c>
      <c r="CH17" s="580">
        <f ca="1">OFFSET(CH17,0,-1)+1</f>
        <v>63</v>
      </c>
    </row>
    <row r="18" spans="1:98" ht="22.5">
      <c r="A18" s="777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3" t="str">
        <f>IF('Перечень тарифов'!J21="","","" &amp; 'Перечень тарифов'!J21 &amp; "")</f>
        <v>Тариф на холодную воду питьевую</v>
      </c>
      <c r="P18" s="753"/>
      <c r="Q18" s="753"/>
      <c r="R18" s="753"/>
      <c r="S18" s="753"/>
      <c r="T18" s="753"/>
      <c r="U18" s="753"/>
      <c r="V18" s="753"/>
      <c r="W18" s="753"/>
      <c r="X18" s="753"/>
      <c r="Y18" s="753"/>
      <c r="Z18" s="753"/>
      <c r="AA18" s="753"/>
      <c r="AB18" s="753"/>
      <c r="AC18" s="753"/>
      <c r="AD18" s="753"/>
      <c r="AE18" s="753"/>
      <c r="AF18" s="753"/>
      <c r="AG18" s="753"/>
      <c r="AH18" s="753"/>
      <c r="AI18" s="753"/>
      <c r="AJ18" s="753"/>
      <c r="AK18" s="753"/>
      <c r="AL18" s="753"/>
      <c r="AM18" s="753"/>
      <c r="AN18" s="753"/>
      <c r="AO18" s="753"/>
      <c r="AP18" s="753"/>
      <c r="AQ18" s="753"/>
      <c r="AR18" s="753"/>
      <c r="AS18" s="753"/>
      <c r="AT18" s="753"/>
      <c r="AU18" s="753"/>
      <c r="AV18" s="753"/>
      <c r="AW18" s="753"/>
      <c r="AX18" s="753"/>
      <c r="AY18" s="753"/>
      <c r="AZ18" s="753"/>
      <c r="BA18" s="753"/>
      <c r="BB18" s="753"/>
      <c r="BC18" s="753"/>
      <c r="BD18" s="753"/>
      <c r="BE18" s="753"/>
      <c r="BF18" s="753"/>
      <c r="BG18" s="753"/>
      <c r="BH18" s="753"/>
      <c r="BI18" s="753"/>
      <c r="BJ18" s="753"/>
      <c r="BK18" s="753"/>
      <c r="BL18" s="753"/>
      <c r="BM18" s="753"/>
      <c r="BN18" s="753"/>
      <c r="BO18" s="753"/>
      <c r="BP18" s="753"/>
      <c r="BQ18" s="753"/>
      <c r="BR18" s="753"/>
      <c r="BS18" s="753"/>
      <c r="BT18" s="753"/>
      <c r="BU18" s="753"/>
      <c r="BV18" s="753"/>
      <c r="BW18" s="753"/>
      <c r="BX18" s="753"/>
      <c r="BY18" s="753"/>
      <c r="BZ18" s="753"/>
      <c r="CA18" s="753"/>
      <c r="CB18" s="753"/>
      <c r="CC18" s="753"/>
      <c r="CD18" s="753"/>
      <c r="CE18" s="753"/>
      <c r="CF18" s="753"/>
      <c r="CG18" s="753"/>
      <c r="CH18" s="600" t="s">
        <v>544</v>
      </c>
    </row>
    <row r="19" spans="1:98" hidden="1">
      <c r="A19" s="777"/>
      <c r="B19" s="777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772"/>
      <c r="P19" s="772"/>
      <c r="Q19" s="772"/>
      <c r="R19" s="772"/>
      <c r="S19" s="772"/>
      <c r="T19" s="772"/>
      <c r="U19" s="772"/>
      <c r="V19" s="772"/>
      <c r="W19" s="772"/>
      <c r="X19" s="772"/>
      <c r="Y19" s="772"/>
      <c r="Z19" s="772"/>
      <c r="AA19" s="772"/>
      <c r="AB19" s="772"/>
      <c r="AC19" s="772"/>
      <c r="AD19" s="772"/>
      <c r="AE19" s="772"/>
      <c r="AF19" s="772"/>
      <c r="AG19" s="772"/>
      <c r="AH19" s="772"/>
      <c r="AI19" s="772"/>
      <c r="AJ19" s="772"/>
      <c r="AK19" s="772"/>
      <c r="AL19" s="772"/>
      <c r="AM19" s="772"/>
      <c r="AN19" s="772"/>
      <c r="AO19" s="772"/>
      <c r="AP19" s="772"/>
      <c r="AQ19" s="772"/>
      <c r="AR19" s="772"/>
      <c r="AS19" s="772"/>
      <c r="AT19" s="772"/>
      <c r="AU19" s="772"/>
      <c r="AV19" s="772"/>
      <c r="AW19" s="772"/>
      <c r="AX19" s="772"/>
      <c r="AY19" s="772"/>
      <c r="AZ19" s="772"/>
      <c r="BA19" s="772"/>
      <c r="BB19" s="772"/>
      <c r="BC19" s="772"/>
      <c r="BD19" s="772"/>
      <c r="BE19" s="772"/>
      <c r="BF19" s="772"/>
      <c r="BG19" s="772"/>
      <c r="BH19" s="772"/>
      <c r="BI19" s="772"/>
      <c r="BJ19" s="772"/>
      <c r="BK19" s="772"/>
      <c r="BL19" s="772"/>
      <c r="BM19" s="772"/>
      <c r="BN19" s="772"/>
      <c r="BO19" s="772"/>
      <c r="BP19" s="772"/>
      <c r="BQ19" s="772"/>
      <c r="BR19" s="772"/>
      <c r="BS19" s="772"/>
      <c r="BT19" s="772"/>
      <c r="BU19" s="772"/>
      <c r="BV19" s="772"/>
      <c r="BW19" s="772"/>
      <c r="BX19" s="772"/>
      <c r="BY19" s="772"/>
      <c r="BZ19" s="772"/>
      <c r="CA19" s="772"/>
      <c r="CB19" s="772"/>
      <c r="CC19" s="772"/>
      <c r="CD19" s="772"/>
      <c r="CE19" s="772"/>
      <c r="CF19" s="772"/>
      <c r="CG19" s="772"/>
      <c r="CH19" s="286"/>
    </row>
    <row r="20" spans="1:98" hidden="1">
      <c r="A20" s="777"/>
      <c r="B20" s="777"/>
      <c r="C20" s="777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72"/>
      <c r="P20" s="772"/>
      <c r="Q20" s="772"/>
      <c r="R20" s="772"/>
      <c r="S20" s="772"/>
      <c r="T20" s="772"/>
      <c r="U20" s="772"/>
      <c r="V20" s="772"/>
      <c r="W20" s="772"/>
      <c r="X20" s="772"/>
      <c r="Y20" s="772"/>
      <c r="Z20" s="772"/>
      <c r="AA20" s="772"/>
      <c r="AB20" s="772"/>
      <c r="AC20" s="772"/>
      <c r="AD20" s="772"/>
      <c r="AE20" s="772"/>
      <c r="AF20" s="772"/>
      <c r="AG20" s="772"/>
      <c r="AH20" s="772"/>
      <c r="AI20" s="772"/>
      <c r="AJ20" s="772"/>
      <c r="AK20" s="772"/>
      <c r="AL20" s="772"/>
      <c r="AM20" s="772"/>
      <c r="AN20" s="772"/>
      <c r="AO20" s="772"/>
      <c r="AP20" s="772"/>
      <c r="AQ20" s="772"/>
      <c r="AR20" s="772"/>
      <c r="AS20" s="772"/>
      <c r="AT20" s="772"/>
      <c r="AU20" s="772"/>
      <c r="AV20" s="772"/>
      <c r="AW20" s="772"/>
      <c r="AX20" s="772"/>
      <c r="AY20" s="772"/>
      <c r="AZ20" s="772"/>
      <c r="BA20" s="772"/>
      <c r="BB20" s="772"/>
      <c r="BC20" s="772"/>
      <c r="BD20" s="772"/>
      <c r="BE20" s="772"/>
      <c r="BF20" s="772"/>
      <c r="BG20" s="772"/>
      <c r="BH20" s="772"/>
      <c r="BI20" s="772"/>
      <c r="BJ20" s="772"/>
      <c r="BK20" s="772"/>
      <c r="BL20" s="772"/>
      <c r="BM20" s="772"/>
      <c r="BN20" s="772"/>
      <c r="BO20" s="772"/>
      <c r="BP20" s="772"/>
      <c r="BQ20" s="772"/>
      <c r="BR20" s="772"/>
      <c r="BS20" s="772"/>
      <c r="BT20" s="772"/>
      <c r="BU20" s="772"/>
      <c r="BV20" s="772"/>
      <c r="BW20" s="772"/>
      <c r="BX20" s="772"/>
      <c r="BY20" s="772"/>
      <c r="BZ20" s="772"/>
      <c r="CA20" s="772"/>
      <c r="CB20" s="772"/>
      <c r="CC20" s="772"/>
      <c r="CD20" s="772"/>
      <c r="CE20" s="772"/>
      <c r="CF20" s="772"/>
      <c r="CG20" s="772"/>
      <c r="CH20" s="286"/>
    </row>
    <row r="21" spans="1:98" ht="33.75">
      <c r="A21" s="777"/>
      <c r="B21" s="777"/>
      <c r="C21" s="777"/>
      <c r="D21" s="777">
        <v>1</v>
      </c>
      <c r="E21" s="342"/>
      <c r="F21" s="342"/>
      <c r="G21" s="342"/>
      <c r="H21" s="342"/>
      <c r="I21" s="770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7"/>
      <c r="P21" s="787"/>
      <c r="Q21" s="787"/>
      <c r="R21" s="787"/>
      <c r="S21" s="787"/>
      <c r="T21" s="787"/>
      <c r="U21" s="787"/>
      <c r="V21" s="787"/>
      <c r="W21" s="787"/>
      <c r="X21" s="787"/>
      <c r="Y21" s="787"/>
      <c r="Z21" s="787"/>
      <c r="AA21" s="787"/>
      <c r="AB21" s="787"/>
      <c r="AC21" s="787"/>
      <c r="AD21" s="787"/>
      <c r="AE21" s="787"/>
      <c r="AF21" s="787"/>
      <c r="AG21" s="787"/>
      <c r="AH21" s="787"/>
      <c r="AI21" s="787"/>
      <c r="AJ21" s="787"/>
      <c r="AK21" s="787"/>
      <c r="AL21" s="787"/>
      <c r="AM21" s="787"/>
      <c r="AN21" s="787"/>
      <c r="AO21" s="787"/>
      <c r="AP21" s="787"/>
      <c r="AQ21" s="787"/>
      <c r="AR21" s="787"/>
      <c r="AS21" s="787"/>
      <c r="AT21" s="787"/>
      <c r="AU21" s="787"/>
      <c r="AV21" s="787"/>
      <c r="AW21" s="787"/>
      <c r="AX21" s="787"/>
      <c r="AY21" s="787"/>
      <c r="AZ21" s="787"/>
      <c r="BA21" s="787"/>
      <c r="BB21" s="787"/>
      <c r="BC21" s="787"/>
      <c r="BD21" s="787"/>
      <c r="BE21" s="787"/>
      <c r="BF21" s="787"/>
      <c r="BG21" s="787"/>
      <c r="BH21" s="787"/>
      <c r="BI21" s="787"/>
      <c r="BJ21" s="787"/>
      <c r="BK21" s="787"/>
      <c r="BL21" s="787"/>
      <c r="BM21" s="787"/>
      <c r="BN21" s="787"/>
      <c r="BO21" s="787"/>
      <c r="BP21" s="787"/>
      <c r="BQ21" s="787"/>
      <c r="BR21" s="787"/>
      <c r="BS21" s="787"/>
      <c r="BT21" s="787"/>
      <c r="BU21" s="787"/>
      <c r="BV21" s="787"/>
      <c r="BW21" s="787"/>
      <c r="BX21" s="787"/>
      <c r="BY21" s="787"/>
      <c r="BZ21" s="787"/>
      <c r="CA21" s="787"/>
      <c r="CB21" s="787"/>
      <c r="CC21" s="787"/>
      <c r="CD21" s="787"/>
      <c r="CE21" s="787"/>
      <c r="CF21" s="787"/>
      <c r="CG21" s="787"/>
      <c r="CH21" s="286" t="s">
        <v>684</v>
      </c>
    </row>
    <row r="22" spans="1:98" ht="33.75">
      <c r="A22" s="777"/>
      <c r="B22" s="777"/>
      <c r="C22" s="777"/>
      <c r="D22" s="777"/>
      <c r="E22" s="777">
        <v>1</v>
      </c>
      <c r="F22" s="342"/>
      <c r="G22" s="342"/>
      <c r="H22" s="342"/>
      <c r="I22" s="770"/>
      <c r="J22" s="770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6" t="s">
        <v>306</v>
      </c>
      <c r="P22" s="786"/>
      <c r="Q22" s="786"/>
      <c r="R22" s="786"/>
      <c r="S22" s="786"/>
      <c r="T22" s="786"/>
      <c r="U22" s="786"/>
      <c r="V22" s="786"/>
      <c r="W22" s="786"/>
      <c r="X22" s="786"/>
      <c r="Y22" s="786"/>
      <c r="Z22" s="786"/>
      <c r="AA22" s="786"/>
      <c r="AB22" s="786"/>
      <c r="AC22" s="786"/>
      <c r="AD22" s="786"/>
      <c r="AE22" s="786"/>
      <c r="AF22" s="786"/>
      <c r="AG22" s="786"/>
      <c r="AH22" s="786"/>
      <c r="AI22" s="786"/>
      <c r="AJ22" s="786"/>
      <c r="AK22" s="786"/>
      <c r="AL22" s="786"/>
      <c r="AM22" s="786"/>
      <c r="AN22" s="786"/>
      <c r="AO22" s="786"/>
      <c r="AP22" s="786"/>
      <c r="AQ22" s="786"/>
      <c r="AR22" s="786"/>
      <c r="AS22" s="786"/>
      <c r="AT22" s="786"/>
      <c r="AU22" s="786"/>
      <c r="AV22" s="786"/>
      <c r="AW22" s="786"/>
      <c r="AX22" s="786"/>
      <c r="AY22" s="786"/>
      <c r="AZ22" s="786"/>
      <c r="BA22" s="786"/>
      <c r="BB22" s="786"/>
      <c r="BC22" s="786"/>
      <c r="BD22" s="786"/>
      <c r="BE22" s="786"/>
      <c r="BF22" s="786"/>
      <c r="BG22" s="786"/>
      <c r="BH22" s="786"/>
      <c r="BI22" s="786"/>
      <c r="BJ22" s="786"/>
      <c r="BK22" s="786"/>
      <c r="BL22" s="786"/>
      <c r="BM22" s="786"/>
      <c r="BN22" s="786"/>
      <c r="BO22" s="786"/>
      <c r="BP22" s="786"/>
      <c r="BQ22" s="786"/>
      <c r="BR22" s="786"/>
      <c r="BS22" s="786"/>
      <c r="BT22" s="786"/>
      <c r="BU22" s="786"/>
      <c r="BV22" s="786"/>
      <c r="BW22" s="786"/>
      <c r="BX22" s="786"/>
      <c r="BY22" s="786"/>
      <c r="BZ22" s="786"/>
      <c r="CA22" s="786"/>
      <c r="CB22" s="786"/>
      <c r="CC22" s="786"/>
      <c r="CD22" s="786"/>
      <c r="CE22" s="786"/>
      <c r="CF22" s="786"/>
      <c r="CG22" s="786"/>
      <c r="CH22" s="286" t="s">
        <v>546</v>
      </c>
      <c r="CJ22" s="317" t="str">
        <f>strCheckUnique(CK22:CK25)</f>
        <v/>
      </c>
      <c r="CL22" s="317"/>
    </row>
    <row r="23" spans="1:98" ht="66" customHeight="1">
      <c r="A23" s="777"/>
      <c r="B23" s="777"/>
      <c r="C23" s="777"/>
      <c r="D23" s="777"/>
      <c r="E23" s="777"/>
      <c r="F23" s="340">
        <v>1</v>
      </c>
      <c r="G23" s="340"/>
      <c r="H23" s="340"/>
      <c r="I23" s="770"/>
      <c r="J23" s="770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 t="s">
        <v>1557</v>
      </c>
      <c r="N23" s="299"/>
      <c r="O23" s="690">
        <v>36.729999999999997</v>
      </c>
      <c r="P23" s="192"/>
      <c r="Q23" s="192"/>
      <c r="R23" s="775" t="s">
        <v>1246</v>
      </c>
      <c r="S23" s="773" t="s">
        <v>87</v>
      </c>
      <c r="T23" s="775" t="s">
        <v>1533</v>
      </c>
      <c r="U23" s="773" t="s">
        <v>87</v>
      </c>
      <c r="V23" s="690">
        <v>37.36</v>
      </c>
      <c r="W23" s="192"/>
      <c r="X23" s="192"/>
      <c r="Y23" s="775" t="s">
        <v>1534</v>
      </c>
      <c r="Z23" s="773" t="s">
        <v>87</v>
      </c>
      <c r="AA23" s="775" t="s">
        <v>1535</v>
      </c>
      <c r="AB23" s="773" t="s">
        <v>87</v>
      </c>
      <c r="AC23" s="690">
        <v>37.36</v>
      </c>
      <c r="AD23" s="192"/>
      <c r="AE23" s="192"/>
      <c r="AF23" s="775" t="s">
        <v>1537</v>
      </c>
      <c r="AG23" s="773" t="s">
        <v>87</v>
      </c>
      <c r="AH23" s="775" t="s">
        <v>1538</v>
      </c>
      <c r="AI23" s="773" t="s">
        <v>87</v>
      </c>
      <c r="AJ23" s="690">
        <v>38.46</v>
      </c>
      <c r="AK23" s="192"/>
      <c r="AL23" s="192"/>
      <c r="AM23" s="775" t="s">
        <v>1539</v>
      </c>
      <c r="AN23" s="773" t="s">
        <v>87</v>
      </c>
      <c r="AO23" s="775" t="s">
        <v>1536</v>
      </c>
      <c r="AP23" s="773" t="s">
        <v>87</v>
      </c>
      <c r="AQ23" s="690">
        <v>38.46</v>
      </c>
      <c r="AR23" s="192"/>
      <c r="AS23" s="192"/>
      <c r="AT23" s="775" t="s">
        <v>1540</v>
      </c>
      <c r="AU23" s="773" t="s">
        <v>87</v>
      </c>
      <c r="AV23" s="775" t="s">
        <v>1541</v>
      </c>
      <c r="AW23" s="773" t="s">
        <v>87</v>
      </c>
      <c r="AX23" s="690">
        <v>39.700000000000003</v>
      </c>
      <c r="AY23" s="192"/>
      <c r="AZ23" s="192"/>
      <c r="BA23" s="775" t="s">
        <v>1542</v>
      </c>
      <c r="BB23" s="773" t="s">
        <v>87</v>
      </c>
      <c r="BC23" s="775" t="s">
        <v>1543</v>
      </c>
      <c r="BD23" s="773" t="s">
        <v>87</v>
      </c>
      <c r="BE23" s="690">
        <v>39.700000000000003</v>
      </c>
      <c r="BF23" s="192"/>
      <c r="BG23" s="192"/>
      <c r="BH23" s="775" t="s">
        <v>1544</v>
      </c>
      <c r="BI23" s="773" t="s">
        <v>87</v>
      </c>
      <c r="BJ23" s="775" t="s">
        <v>1545</v>
      </c>
      <c r="BK23" s="773" t="s">
        <v>87</v>
      </c>
      <c r="BL23" s="690">
        <v>40.98</v>
      </c>
      <c r="BM23" s="192"/>
      <c r="BN23" s="192"/>
      <c r="BO23" s="775" t="s">
        <v>1546</v>
      </c>
      <c r="BP23" s="773" t="s">
        <v>87</v>
      </c>
      <c r="BQ23" s="775" t="s">
        <v>1547</v>
      </c>
      <c r="BR23" s="773" t="s">
        <v>87</v>
      </c>
      <c r="BS23" s="690">
        <v>40.98</v>
      </c>
      <c r="BT23" s="192"/>
      <c r="BU23" s="192"/>
      <c r="BV23" s="775" t="s">
        <v>1548</v>
      </c>
      <c r="BW23" s="773" t="s">
        <v>87</v>
      </c>
      <c r="BX23" s="775" t="s">
        <v>1549</v>
      </c>
      <c r="BY23" s="773" t="s">
        <v>87</v>
      </c>
      <c r="BZ23" s="690">
        <v>42.22</v>
      </c>
      <c r="CA23" s="192"/>
      <c r="CB23" s="192"/>
      <c r="CC23" s="775" t="s">
        <v>1550</v>
      </c>
      <c r="CD23" s="773" t="s">
        <v>87</v>
      </c>
      <c r="CE23" s="775" t="s">
        <v>1247</v>
      </c>
      <c r="CF23" s="773" t="s">
        <v>88</v>
      </c>
      <c r="CG23" s="282"/>
      <c r="CH23" s="781" t="s">
        <v>547</v>
      </c>
      <c r="CI23" s="298" t="str">
        <f>strCheckDate(O24:CG24)</f>
        <v/>
      </c>
      <c r="CJ23" s="317"/>
      <c r="CK23" s="317" t="str">
        <f>IF(M23="","",M23 )</f>
        <v>бюджетные</v>
      </c>
      <c r="CL23" s="317"/>
      <c r="CM23" s="317"/>
      <c r="CN23" s="317"/>
    </row>
    <row r="24" spans="1:98" ht="14.25" hidden="1" customHeight="1">
      <c r="A24" s="777"/>
      <c r="B24" s="777"/>
      <c r="C24" s="777"/>
      <c r="D24" s="777"/>
      <c r="E24" s="777"/>
      <c r="F24" s="340"/>
      <c r="G24" s="340"/>
      <c r="H24" s="340"/>
      <c r="I24" s="770"/>
      <c r="J24" s="770"/>
      <c r="K24" s="344"/>
      <c r="L24" s="171"/>
      <c r="M24" s="205"/>
      <c r="N24" s="299"/>
      <c r="O24" s="299"/>
      <c r="P24" s="296"/>
      <c r="Q24" s="297" t="str">
        <f>R23 &amp; "-" &amp; T23</f>
        <v>01.01.2019-30.06.2019</v>
      </c>
      <c r="R24" s="775"/>
      <c r="S24" s="773"/>
      <c r="T24" s="776"/>
      <c r="U24" s="773"/>
      <c r="V24" s="299"/>
      <c r="W24" s="296"/>
      <c r="X24" s="297" t="str">
        <f>Y23 &amp; "-" &amp; AA23</f>
        <v>01.07.2019-31.12.2019</v>
      </c>
      <c r="Y24" s="775"/>
      <c r="Z24" s="773"/>
      <c r="AA24" s="776"/>
      <c r="AB24" s="773"/>
      <c r="AC24" s="299"/>
      <c r="AD24" s="296"/>
      <c r="AE24" s="297" t="str">
        <f>AF23 &amp; "-" &amp; AH23</f>
        <v>01.01.2020-30.06.2020</v>
      </c>
      <c r="AF24" s="775"/>
      <c r="AG24" s="773"/>
      <c r="AH24" s="776"/>
      <c r="AI24" s="773"/>
      <c r="AJ24" s="299"/>
      <c r="AK24" s="296"/>
      <c r="AL24" s="297" t="str">
        <f>AM23 &amp; "-" &amp; AO23</f>
        <v>01.07.2020-31.12.2020</v>
      </c>
      <c r="AM24" s="775"/>
      <c r="AN24" s="773"/>
      <c r="AO24" s="776"/>
      <c r="AP24" s="773"/>
      <c r="AQ24" s="299"/>
      <c r="AR24" s="296"/>
      <c r="AS24" s="297" t="str">
        <f>AT23 &amp; "-" &amp; AV23</f>
        <v>01.01.2021-30.06.2021</v>
      </c>
      <c r="AT24" s="775"/>
      <c r="AU24" s="773"/>
      <c r="AV24" s="776"/>
      <c r="AW24" s="773"/>
      <c r="AX24" s="299"/>
      <c r="AY24" s="296"/>
      <c r="AZ24" s="297" t="str">
        <f>BA23 &amp; "-" &amp; BC23</f>
        <v>01.07.2021-31.12.2021</v>
      </c>
      <c r="BA24" s="775"/>
      <c r="BB24" s="773"/>
      <c r="BC24" s="776"/>
      <c r="BD24" s="773"/>
      <c r="BE24" s="299"/>
      <c r="BF24" s="296"/>
      <c r="BG24" s="297" t="str">
        <f>BH23 &amp; "-" &amp; BJ23</f>
        <v>01.01.2022-30.06.2022</v>
      </c>
      <c r="BH24" s="775"/>
      <c r="BI24" s="773"/>
      <c r="BJ24" s="776"/>
      <c r="BK24" s="773"/>
      <c r="BL24" s="299"/>
      <c r="BM24" s="296"/>
      <c r="BN24" s="297" t="str">
        <f>BO23 &amp; "-" &amp; BQ23</f>
        <v>01.07.2022-31.12.2022</v>
      </c>
      <c r="BO24" s="775"/>
      <c r="BP24" s="773"/>
      <c r="BQ24" s="776"/>
      <c r="BR24" s="773"/>
      <c r="BS24" s="299"/>
      <c r="BT24" s="296"/>
      <c r="BU24" s="297" t="str">
        <f>BV23 &amp; "-" &amp; BX23</f>
        <v>01.01.2023-30.06.2023</v>
      </c>
      <c r="BV24" s="775"/>
      <c r="BW24" s="773"/>
      <c r="BX24" s="776"/>
      <c r="BY24" s="773"/>
      <c r="BZ24" s="299"/>
      <c r="CA24" s="296"/>
      <c r="CB24" s="297" t="str">
        <f>CC23 &amp; "-" &amp; CE23</f>
        <v>01.07.2023-31.12.2023</v>
      </c>
      <c r="CC24" s="775"/>
      <c r="CD24" s="773"/>
      <c r="CE24" s="776"/>
      <c r="CF24" s="773"/>
      <c r="CG24" s="282"/>
      <c r="CH24" s="782"/>
      <c r="CJ24" s="317"/>
      <c r="CK24" s="317"/>
      <c r="CL24" s="317"/>
      <c r="CM24" s="317"/>
      <c r="CN24" s="317"/>
    </row>
    <row r="25" spans="1:98" customFormat="1" ht="15" customHeight="1">
      <c r="A25" s="777"/>
      <c r="B25" s="777"/>
      <c r="C25" s="777"/>
      <c r="D25" s="777"/>
      <c r="E25" s="777"/>
      <c r="F25" s="340"/>
      <c r="G25" s="340"/>
      <c r="H25" s="340"/>
      <c r="I25" s="770"/>
      <c r="J25" s="770"/>
      <c r="K25" s="201"/>
      <c r="L25" s="112"/>
      <c r="M25" s="175" t="s">
        <v>427</v>
      </c>
      <c r="N25" s="164"/>
      <c r="O25" s="157"/>
      <c r="P25" s="157"/>
      <c r="Q25" s="157"/>
      <c r="R25" s="262"/>
      <c r="S25" s="198"/>
      <c r="T25" s="198"/>
      <c r="U25" s="198"/>
      <c r="V25" s="157"/>
      <c r="W25" s="157"/>
      <c r="X25" s="157"/>
      <c r="Y25" s="262"/>
      <c r="Z25" s="198"/>
      <c r="AA25" s="198"/>
      <c r="AB25" s="198"/>
      <c r="AC25" s="157"/>
      <c r="AD25" s="157"/>
      <c r="AE25" s="157"/>
      <c r="AF25" s="262"/>
      <c r="AG25" s="198"/>
      <c r="AH25" s="198"/>
      <c r="AI25" s="198"/>
      <c r="AJ25" s="157"/>
      <c r="AK25" s="157"/>
      <c r="AL25" s="157"/>
      <c r="AM25" s="262"/>
      <c r="AN25" s="198"/>
      <c r="AO25" s="198"/>
      <c r="AP25" s="198"/>
      <c r="AQ25" s="157"/>
      <c r="AR25" s="157"/>
      <c r="AS25" s="157"/>
      <c r="AT25" s="262"/>
      <c r="AU25" s="198"/>
      <c r="AV25" s="198"/>
      <c r="AW25" s="198"/>
      <c r="AX25" s="157"/>
      <c r="AY25" s="157"/>
      <c r="AZ25" s="157"/>
      <c r="BA25" s="262"/>
      <c r="BB25" s="198"/>
      <c r="BC25" s="198"/>
      <c r="BD25" s="198"/>
      <c r="BE25" s="157"/>
      <c r="BF25" s="157"/>
      <c r="BG25" s="157"/>
      <c r="BH25" s="262"/>
      <c r="BI25" s="198"/>
      <c r="BJ25" s="198"/>
      <c r="BK25" s="198"/>
      <c r="BL25" s="157"/>
      <c r="BM25" s="157"/>
      <c r="BN25" s="157"/>
      <c r="BO25" s="262"/>
      <c r="BP25" s="198"/>
      <c r="BQ25" s="198"/>
      <c r="BR25" s="198"/>
      <c r="BS25" s="157"/>
      <c r="BT25" s="157"/>
      <c r="BU25" s="157"/>
      <c r="BV25" s="262"/>
      <c r="BW25" s="198"/>
      <c r="BX25" s="198"/>
      <c r="BY25" s="198"/>
      <c r="BZ25" s="157"/>
      <c r="CA25" s="157"/>
      <c r="CB25" s="157"/>
      <c r="CC25" s="262"/>
      <c r="CD25" s="198"/>
      <c r="CE25" s="198"/>
      <c r="CF25" s="198"/>
      <c r="CG25" s="186"/>
      <c r="CH25" s="783"/>
      <c r="CI25" s="307"/>
      <c r="CJ25" s="307"/>
      <c r="CK25" s="307"/>
      <c r="CL25" s="307"/>
      <c r="CM25" s="307"/>
      <c r="CN25" s="307"/>
      <c r="CO25" s="307"/>
      <c r="CP25" s="307"/>
      <c r="CQ25" s="307"/>
      <c r="CR25" s="307"/>
      <c r="CS25" s="307"/>
      <c r="CT25" s="307"/>
    </row>
    <row r="26" spans="1:98" ht="33.75">
      <c r="A26" s="777"/>
      <c r="B26" s="777"/>
      <c r="C26" s="777"/>
      <c r="D26" s="777"/>
      <c r="E26" s="777">
        <v>2</v>
      </c>
      <c r="F26" s="679"/>
      <c r="G26" s="679"/>
      <c r="H26" s="679"/>
      <c r="I26" s="770"/>
      <c r="J26" s="770" t="s">
        <v>1531</v>
      </c>
      <c r="K26" s="101"/>
      <c r="L26" s="681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88" t="s">
        <v>539</v>
      </c>
      <c r="P26" s="789"/>
      <c r="Q26" s="789"/>
      <c r="R26" s="789"/>
      <c r="S26" s="789"/>
      <c r="T26" s="789"/>
      <c r="U26" s="789"/>
      <c r="V26" s="789"/>
      <c r="W26" s="789"/>
      <c r="X26" s="789"/>
      <c r="Y26" s="789"/>
      <c r="Z26" s="789"/>
      <c r="AA26" s="789"/>
      <c r="AB26" s="789"/>
      <c r="AC26" s="789"/>
      <c r="AD26" s="789"/>
      <c r="AE26" s="789"/>
      <c r="AF26" s="789"/>
      <c r="AG26" s="789"/>
      <c r="AH26" s="789"/>
      <c r="AI26" s="789"/>
      <c r="AJ26" s="789"/>
      <c r="AK26" s="789"/>
      <c r="AL26" s="789"/>
      <c r="AM26" s="789"/>
      <c r="AN26" s="789"/>
      <c r="AO26" s="789"/>
      <c r="AP26" s="789"/>
      <c r="AQ26" s="789"/>
      <c r="AR26" s="789"/>
      <c r="AS26" s="789"/>
      <c r="AT26" s="789"/>
      <c r="AU26" s="789"/>
      <c r="AV26" s="789"/>
      <c r="AW26" s="789"/>
      <c r="AX26" s="789"/>
      <c r="AY26" s="789"/>
      <c r="AZ26" s="789"/>
      <c r="BA26" s="789"/>
      <c r="BB26" s="789"/>
      <c r="BC26" s="789"/>
      <c r="BD26" s="789"/>
      <c r="BE26" s="789"/>
      <c r="BF26" s="789"/>
      <c r="BG26" s="789"/>
      <c r="BH26" s="789"/>
      <c r="BI26" s="789"/>
      <c r="BJ26" s="789"/>
      <c r="BK26" s="789"/>
      <c r="BL26" s="789"/>
      <c r="BM26" s="789"/>
      <c r="BN26" s="789"/>
      <c r="BO26" s="789"/>
      <c r="BP26" s="789"/>
      <c r="BQ26" s="789"/>
      <c r="BR26" s="789"/>
      <c r="BS26" s="789"/>
      <c r="BT26" s="789"/>
      <c r="BU26" s="789"/>
      <c r="BV26" s="789"/>
      <c r="BW26" s="789"/>
      <c r="BX26" s="789"/>
      <c r="BY26" s="789"/>
      <c r="BZ26" s="789"/>
      <c r="CA26" s="789"/>
      <c r="CB26" s="789"/>
      <c r="CC26" s="789"/>
      <c r="CD26" s="789"/>
      <c r="CE26" s="789"/>
      <c r="CF26" s="789"/>
      <c r="CG26" s="790"/>
      <c r="CH26" s="286" t="s">
        <v>546</v>
      </c>
      <c r="CJ26" s="317" t="str">
        <f>strCheckUnique(CK26:CK29)</f>
        <v/>
      </c>
      <c r="CL26" s="317"/>
    </row>
    <row r="27" spans="1:98" ht="66" customHeight="1">
      <c r="A27" s="777"/>
      <c r="B27" s="777"/>
      <c r="C27" s="777"/>
      <c r="D27" s="777"/>
      <c r="E27" s="777"/>
      <c r="F27" s="340">
        <v>1</v>
      </c>
      <c r="G27" s="340"/>
      <c r="H27" s="340"/>
      <c r="I27" s="770"/>
      <c r="J27" s="770"/>
      <c r="K27" s="344"/>
      <c r="L27" s="681" t="str">
        <f>mergeValue(A27) &amp;"."&amp; mergeValue(B27)&amp;"."&amp; mergeValue(C27)&amp;"."&amp; mergeValue(D27)&amp;"."&amp; mergeValue(E27)&amp;"."&amp; mergeValue(F27)</f>
        <v>1.1.1.1.2.1</v>
      </c>
      <c r="M27" s="646" t="s">
        <v>539</v>
      </c>
      <c r="N27" s="299"/>
      <c r="O27" s="690">
        <v>36.729999999999997</v>
      </c>
      <c r="P27" s="192"/>
      <c r="Q27" s="192"/>
      <c r="R27" s="775" t="s">
        <v>1246</v>
      </c>
      <c r="S27" s="773" t="s">
        <v>87</v>
      </c>
      <c r="T27" s="775" t="s">
        <v>1533</v>
      </c>
      <c r="U27" s="773" t="s">
        <v>87</v>
      </c>
      <c r="V27" s="690">
        <v>37.36</v>
      </c>
      <c r="W27" s="192"/>
      <c r="X27" s="192"/>
      <c r="Y27" s="775" t="s">
        <v>1534</v>
      </c>
      <c r="Z27" s="773" t="s">
        <v>87</v>
      </c>
      <c r="AA27" s="775" t="s">
        <v>1535</v>
      </c>
      <c r="AB27" s="773" t="s">
        <v>87</v>
      </c>
      <c r="AC27" s="690">
        <v>37.36</v>
      </c>
      <c r="AD27" s="192"/>
      <c r="AE27" s="192"/>
      <c r="AF27" s="775" t="s">
        <v>1537</v>
      </c>
      <c r="AG27" s="773" t="s">
        <v>87</v>
      </c>
      <c r="AH27" s="775" t="s">
        <v>1538</v>
      </c>
      <c r="AI27" s="773" t="s">
        <v>87</v>
      </c>
      <c r="AJ27" s="690">
        <v>38.46</v>
      </c>
      <c r="AK27" s="192"/>
      <c r="AL27" s="192"/>
      <c r="AM27" s="775" t="s">
        <v>1539</v>
      </c>
      <c r="AN27" s="773" t="s">
        <v>87</v>
      </c>
      <c r="AO27" s="775" t="s">
        <v>1536</v>
      </c>
      <c r="AP27" s="773" t="s">
        <v>87</v>
      </c>
      <c r="AQ27" s="690">
        <v>38.46</v>
      </c>
      <c r="AR27" s="192"/>
      <c r="AS27" s="192"/>
      <c r="AT27" s="775" t="s">
        <v>1540</v>
      </c>
      <c r="AU27" s="773" t="s">
        <v>87</v>
      </c>
      <c r="AV27" s="775" t="s">
        <v>1541</v>
      </c>
      <c r="AW27" s="773" t="s">
        <v>87</v>
      </c>
      <c r="AX27" s="690">
        <v>39.700000000000003</v>
      </c>
      <c r="AY27" s="192"/>
      <c r="AZ27" s="192"/>
      <c r="BA27" s="775" t="s">
        <v>1542</v>
      </c>
      <c r="BB27" s="773" t="s">
        <v>87</v>
      </c>
      <c r="BC27" s="775" t="s">
        <v>1543</v>
      </c>
      <c r="BD27" s="773" t="s">
        <v>87</v>
      </c>
      <c r="BE27" s="690">
        <v>39.700000000000003</v>
      </c>
      <c r="BF27" s="192"/>
      <c r="BG27" s="192"/>
      <c r="BH27" s="775" t="s">
        <v>1544</v>
      </c>
      <c r="BI27" s="773" t="s">
        <v>87</v>
      </c>
      <c r="BJ27" s="775" t="s">
        <v>1545</v>
      </c>
      <c r="BK27" s="773" t="s">
        <v>87</v>
      </c>
      <c r="BL27" s="690">
        <v>40.98</v>
      </c>
      <c r="BM27" s="192"/>
      <c r="BN27" s="192"/>
      <c r="BO27" s="775" t="s">
        <v>1546</v>
      </c>
      <c r="BP27" s="773" t="s">
        <v>87</v>
      </c>
      <c r="BQ27" s="775" t="s">
        <v>1547</v>
      </c>
      <c r="BR27" s="773" t="s">
        <v>87</v>
      </c>
      <c r="BS27" s="690">
        <v>40.98</v>
      </c>
      <c r="BT27" s="192"/>
      <c r="BU27" s="192"/>
      <c r="BV27" s="775" t="s">
        <v>1548</v>
      </c>
      <c r="BW27" s="773" t="s">
        <v>87</v>
      </c>
      <c r="BX27" s="775" t="s">
        <v>1549</v>
      </c>
      <c r="BY27" s="773" t="s">
        <v>87</v>
      </c>
      <c r="BZ27" s="690">
        <v>42.22</v>
      </c>
      <c r="CA27" s="192"/>
      <c r="CB27" s="192"/>
      <c r="CC27" s="775" t="s">
        <v>1550</v>
      </c>
      <c r="CD27" s="773" t="s">
        <v>87</v>
      </c>
      <c r="CE27" s="775" t="s">
        <v>1247</v>
      </c>
      <c r="CF27" s="773" t="s">
        <v>88</v>
      </c>
      <c r="CG27" s="282"/>
      <c r="CH27" s="781" t="s">
        <v>547</v>
      </c>
      <c r="CI27" s="298" t="str">
        <f>strCheckDate(O28:CG28)</f>
        <v/>
      </c>
      <c r="CJ27" s="317"/>
      <c r="CK27" s="317" t="str">
        <f>IF(M27="","",M27 )</f>
        <v>население</v>
      </c>
      <c r="CL27" s="317"/>
      <c r="CM27" s="317"/>
      <c r="CN27" s="317"/>
    </row>
    <row r="28" spans="1:98" ht="14.25" hidden="1" customHeight="1">
      <c r="A28" s="777"/>
      <c r="B28" s="777"/>
      <c r="C28" s="777"/>
      <c r="D28" s="777"/>
      <c r="E28" s="777"/>
      <c r="F28" s="340"/>
      <c r="G28" s="340"/>
      <c r="H28" s="340"/>
      <c r="I28" s="770"/>
      <c r="J28" s="770"/>
      <c r="K28" s="344"/>
      <c r="L28" s="171"/>
      <c r="M28" s="205"/>
      <c r="N28" s="299"/>
      <c r="O28" s="299"/>
      <c r="P28" s="296"/>
      <c r="Q28" s="297" t="str">
        <f>R27 &amp; "-" &amp; T27</f>
        <v>01.01.2019-30.06.2019</v>
      </c>
      <c r="R28" s="775"/>
      <c r="S28" s="773"/>
      <c r="T28" s="776"/>
      <c r="U28" s="773"/>
      <c r="V28" s="299"/>
      <c r="W28" s="296"/>
      <c r="X28" s="297" t="str">
        <f>Y27 &amp; "-" &amp; AA27</f>
        <v>01.07.2019-31.12.2019</v>
      </c>
      <c r="Y28" s="775"/>
      <c r="Z28" s="773"/>
      <c r="AA28" s="776"/>
      <c r="AB28" s="773"/>
      <c r="AC28" s="299"/>
      <c r="AD28" s="296"/>
      <c r="AE28" s="297" t="str">
        <f>AF27 &amp; "-" &amp; AH27</f>
        <v>01.01.2020-30.06.2020</v>
      </c>
      <c r="AF28" s="775"/>
      <c r="AG28" s="773"/>
      <c r="AH28" s="776"/>
      <c r="AI28" s="773"/>
      <c r="AJ28" s="299"/>
      <c r="AK28" s="296"/>
      <c r="AL28" s="297" t="str">
        <f>AM27 &amp; "-" &amp; AO27</f>
        <v>01.07.2020-31.12.2020</v>
      </c>
      <c r="AM28" s="775"/>
      <c r="AN28" s="773"/>
      <c r="AO28" s="776"/>
      <c r="AP28" s="773"/>
      <c r="AQ28" s="299"/>
      <c r="AR28" s="296"/>
      <c r="AS28" s="297" t="str">
        <f>AT27 &amp; "-" &amp; AV27</f>
        <v>01.01.2021-30.06.2021</v>
      </c>
      <c r="AT28" s="775"/>
      <c r="AU28" s="773"/>
      <c r="AV28" s="776"/>
      <c r="AW28" s="773"/>
      <c r="AX28" s="299"/>
      <c r="AY28" s="296"/>
      <c r="AZ28" s="297" t="str">
        <f>BA27 &amp; "-" &amp; BC27</f>
        <v>01.07.2021-31.12.2021</v>
      </c>
      <c r="BA28" s="775"/>
      <c r="BB28" s="773"/>
      <c r="BC28" s="776"/>
      <c r="BD28" s="773"/>
      <c r="BE28" s="299"/>
      <c r="BF28" s="296"/>
      <c r="BG28" s="297" t="str">
        <f>BH27 &amp; "-" &amp; BJ27</f>
        <v>01.01.2022-30.06.2022</v>
      </c>
      <c r="BH28" s="775"/>
      <c r="BI28" s="773"/>
      <c r="BJ28" s="776"/>
      <c r="BK28" s="773"/>
      <c r="BL28" s="299"/>
      <c r="BM28" s="296"/>
      <c r="BN28" s="297" t="str">
        <f>BO27 &amp; "-" &amp; BQ27</f>
        <v>01.07.2022-31.12.2022</v>
      </c>
      <c r="BO28" s="775"/>
      <c r="BP28" s="773"/>
      <c r="BQ28" s="776"/>
      <c r="BR28" s="773"/>
      <c r="BS28" s="299"/>
      <c r="BT28" s="296"/>
      <c r="BU28" s="297" t="str">
        <f>BV27 &amp; "-" &amp; BX27</f>
        <v>01.01.2023-30.06.2023</v>
      </c>
      <c r="BV28" s="775"/>
      <c r="BW28" s="773"/>
      <c r="BX28" s="776"/>
      <c r="BY28" s="773"/>
      <c r="BZ28" s="299"/>
      <c r="CA28" s="296"/>
      <c r="CB28" s="297" t="str">
        <f>CC27 &amp; "-" &amp; CE27</f>
        <v>01.07.2023-31.12.2023</v>
      </c>
      <c r="CC28" s="775"/>
      <c r="CD28" s="773"/>
      <c r="CE28" s="776"/>
      <c r="CF28" s="773"/>
      <c r="CG28" s="282"/>
      <c r="CH28" s="782"/>
      <c r="CJ28" s="317"/>
      <c r="CK28" s="317"/>
      <c r="CL28" s="317"/>
      <c r="CM28" s="317"/>
      <c r="CN28" s="317"/>
    </row>
    <row r="29" spans="1:98" customFormat="1" ht="15" customHeight="1">
      <c r="A29" s="777"/>
      <c r="B29" s="777"/>
      <c r="C29" s="777"/>
      <c r="D29" s="777"/>
      <c r="E29" s="777"/>
      <c r="F29" s="340"/>
      <c r="G29" s="340"/>
      <c r="H29" s="340"/>
      <c r="I29" s="770"/>
      <c r="J29" s="770"/>
      <c r="K29" s="201"/>
      <c r="L29" s="112"/>
      <c r="M29" s="175" t="s">
        <v>427</v>
      </c>
      <c r="N29" s="164"/>
      <c r="O29" s="157"/>
      <c r="P29" s="157"/>
      <c r="Q29" s="157"/>
      <c r="R29" s="262"/>
      <c r="S29" s="198"/>
      <c r="T29" s="198"/>
      <c r="U29" s="198"/>
      <c r="V29" s="157"/>
      <c r="W29" s="157"/>
      <c r="X29" s="157"/>
      <c r="Y29" s="262"/>
      <c r="Z29" s="198"/>
      <c r="AA29" s="198"/>
      <c r="AB29" s="198"/>
      <c r="AC29" s="157"/>
      <c r="AD29" s="157"/>
      <c r="AE29" s="157"/>
      <c r="AF29" s="262"/>
      <c r="AG29" s="198"/>
      <c r="AH29" s="198"/>
      <c r="AI29" s="198"/>
      <c r="AJ29" s="157"/>
      <c r="AK29" s="157"/>
      <c r="AL29" s="157"/>
      <c r="AM29" s="262"/>
      <c r="AN29" s="198"/>
      <c r="AO29" s="198"/>
      <c r="AP29" s="198"/>
      <c r="AQ29" s="157"/>
      <c r="AR29" s="157"/>
      <c r="AS29" s="157"/>
      <c r="AT29" s="262"/>
      <c r="AU29" s="198"/>
      <c r="AV29" s="198"/>
      <c r="AW29" s="198"/>
      <c r="AX29" s="157"/>
      <c r="AY29" s="157"/>
      <c r="AZ29" s="157"/>
      <c r="BA29" s="262"/>
      <c r="BB29" s="198"/>
      <c r="BC29" s="198"/>
      <c r="BD29" s="198"/>
      <c r="BE29" s="157"/>
      <c r="BF29" s="157"/>
      <c r="BG29" s="157"/>
      <c r="BH29" s="262"/>
      <c r="BI29" s="198"/>
      <c r="BJ29" s="198"/>
      <c r="BK29" s="198"/>
      <c r="BL29" s="157"/>
      <c r="BM29" s="157"/>
      <c r="BN29" s="157"/>
      <c r="BO29" s="262"/>
      <c r="BP29" s="198"/>
      <c r="BQ29" s="198"/>
      <c r="BR29" s="198"/>
      <c r="BS29" s="157"/>
      <c r="BT29" s="157"/>
      <c r="BU29" s="157"/>
      <c r="BV29" s="262"/>
      <c r="BW29" s="198"/>
      <c r="BX29" s="198"/>
      <c r="BY29" s="198"/>
      <c r="BZ29" s="157"/>
      <c r="CA29" s="157"/>
      <c r="CB29" s="157"/>
      <c r="CC29" s="262"/>
      <c r="CD29" s="198"/>
      <c r="CE29" s="198"/>
      <c r="CF29" s="198"/>
      <c r="CG29" s="186"/>
      <c r="CH29" s="783"/>
      <c r="CI29" s="307"/>
      <c r="CJ29" s="307"/>
      <c r="CK29" s="307"/>
      <c r="CL29" s="307"/>
      <c r="CM29" s="307"/>
      <c r="CN29" s="307"/>
      <c r="CO29" s="307"/>
      <c r="CP29" s="307"/>
      <c r="CQ29" s="307"/>
      <c r="CR29" s="307"/>
      <c r="CS29" s="307"/>
      <c r="CT29" s="307"/>
    </row>
    <row r="30" spans="1:98" ht="33.75">
      <c r="A30" s="777"/>
      <c r="B30" s="777"/>
      <c r="C30" s="777"/>
      <c r="D30" s="777"/>
      <c r="E30" s="777">
        <v>3</v>
      </c>
      <c r="F30" s="679"/>
      <c r="G30" s="679"/>
      <c r="H30" s="679"/>
      <c r="I30" s="770"/>
      <c r="J30" s="770" t="s">
        <v>1531</v>
      </c>
      <c r="K30" s="101"/>
      <c r="L30" s="681" t="str">
        <f>mergeValue(A30) &amp;"."&amp; mergeValue(B30)&amp;"."&amp; mergeValue(C30)&amp;"."&amp; mergeValue(D30)&amp;"."&amp; mergeValue(E30)</f>
        <v>1.1.1.1.3</v>
      </c>
      <c r="M30" s="172" t="s">
        <v>10</v>
      </c>
      <c r="N30" s="286"/>
      <c r="O30" s="788" t="s">
        <v>307</v>
      </c>
      <c r="P30" s="789"/>
      <c r="Q30" s="789"/>
      <c r="R30" s="789"/>
      <c r="S30" s="789"/>
      <c r="T30" s="789"/>
      <c r="U30" s="789"/>
      <c r="V30" s="789"/>
      <c r="W30" s="789"/>
      <c r="X30" s="789"/>
      <c r="Y30" s="789"/>
      <c r="Z30" s="789"/>
      <c r="AA30" s="789"/>
      <c r="AB30" s="789"/>
      <c r="AC30" s="789"/>
      <c r="AD30" s="789"/>
      <c r="AE30" s="789"/>
      <c r="AF30" s="789"/>
      <c r="AG30" s="789"/>
      <c r="AH30" s="789"/>
      <c r="AI30" s="789"/>
      <c r="AJ30" s="789"/>
      <c r="AK30" s="789"/>
      <c r="AL30" s="789"/>
      <c r="AM30" s="789"/>
      <c r="AN30" s="789"/>
      <c r="AO30" s="789"/>
      <c r="AP30" s="789"/>
      <c r="AQ30" s="789"/>
      <c r="AR30" s="789"/>
      <c r="AS30" s="789"/>
      <c r="AT30" s="789"/>
      <c r="AU30" s="789"/>
      <c r="AV30" s="789"/>
      <c r="AW30" s="789"/>
      <c r="AX30" s="789"/>
      <c r="AY30" s="789"/>
      <c r="AZ30" s="789"/>
      <c r="BA30" s="789"/>
      <c r="BB30" s="789"/>
      <c r="BC30" s="789"/>
      <c r="BD30" s="789"/>
      <c r="BE30" s="789"/>
      <c r="BF30" s="789"/>
      <c r="BG30" s="789"/>
      <c r="BH30" s="789"/>
      <c r="BI30" s="789"/>
      <c r="BJ30" s="789"/>
      <c r="BK30" s="789"/>
      <c r="BL30" s="789"/>
      <c r="BM30" s="789"/>
      <c r="BN30" s="789"/>
      <c r="BO30" s="789"/>
      <c r="BP30" s="789"/>
      <c r="BQ30" s="789"/>
      <c r="BR30" s="789"/>
      <c r="BS30" s="789"/>
      <c r="BT30" s="789"/>
      <c r="BU30" s="789"/>
      <c r="BV30" s="789"/>
      <c r="BW30" s="789"/>
      <c r="BX30" s="789"/>
      <c r="BY30" s="789"/>
      <c r="BZ30" s="789"/>
      <c r="CA30" s="789"/>
      <c r="CB30" s="789"/>
      <c r="CC30" s="789"/>
      <c r="CD30" s="789"/>
      <c r="CE30" s="789"/>
      <c r="CF30" s="789"/>
      <c r="CG30" s="790"/>
      <c r="CH30" s="286" t="s">
        <v>546</v>
      </c>
      <c r="CJ30" s="317" t="str">
        <f>strCheckUnique(CK30:CK33)</f>
        <v/>
      </c>
      <c r="CL30" s="317"/>
    </row>
    <row r="31" spans="1:98" ht="66" customHeight="1">
      <c r="A31" s="777"/>
      <c r="B31" s="777"/>
      <c r="C31" s="777"/>
      <c r="D31" s="777"/>
      <c r="E31" s="777"/>
      <c r="F31" s="340">
        <v>1</v>
      </c>
      <c r="G31" s="340"/>
      <c r="H31" s="340"/>
      <c r="I31" s="770"/>
      <c r="J31" s="770"/>
      <c r="K31" s="344"/>
      <c r="L31" s="681" t="str">
        <f>mergeValue(A31) &amp;"."&amp; mergeValue(B31)&amp;"."&amp; mergeValue(C31)&amp;"."&amp; mergeValue(D31)&amp;"."&amp; mergeValue(E31)&amp;"."&amp; mergeValue(F31)</f>
        <v>1.1.1.1.3.1</v>
      </c>
      <c r="M31" s="646" t="s">
        <v>307</v>
      </c>
      <c r="N31" s="299"/>
      <c r="O31" s="690">
        <v>36.729999999999997</v>
      </c>
      <c r="P31" s="192"/>
      <c r="Q31" s="192"/>
      <c r="R31" s="775" t="s">
        <v>1246</v>
      </c>
      <c r="S31" s="773" t="s">
        <v>87</v>
      </c>
      <c r="T31" s="775" t="s">
        <v>1533</v>
      </c>
      <c r="U31" s="773" t="s">
        <v>87</v>
      </c>
      <c r="V31" s="690">
        <v>37.36</v>
      </c>
      <c r="W31" s="192"/>
      <c r="X31" s="192"/>
      <c r="Y31" s="775" t="s">
        <v>1534</v>
      </c>
      <c r="Z31" s="773" t="s">
        <v>87</v>
      </c>
      <c r="AA31" s="775" t="s">
        <v>1535</v>
      </c>
      <c r="AB31" s="773" t="s">
        <v>87</v>
      </c>
      <c r="AC31" s="690">
        <v>37.36</v>
      </c>
      <c r="AD31" s="192"/>
      <c r="AE31" s="192"/>
      <c r="AF31" s="775" t="s">
        <v>1537</v>
      </c>
      <c r="AG31" s="773" t="s">
        <v>87</v>
      </c>
      <c r="AH31" s="775" t="s">
        <v>1538</v>
      </c>
      <c r="AI31" s="773" t="s">
        <v>87</v>
      </c>
      <c r="AJ31" s="690">
        <v>38.46</v>
      </c>
      <c r="AK31" s="192"/>
      <c r="AL31" s="192"/>
      <c r="AM31" s="775" t="s">
        <v>1539</v>
      </c>
      <c r="AN31" s="773" t="s">
        <v>87</v>
      </c>
      <c r="AO31" s="775" t="s">
        <v>1536</v>
      </c>
      <c r="AP31" s="773" t="s">
        <v>87</v>
      </c>
      <c r="AQ31" s="690">
        <v>38.46</v>
      </c>
      <c r="AR31" s="192"/>
      <c r="AS31" s="192"/>
      <c r="AT31" s="775" t="s">
        <v>1540</v>
      </c>
      <c r="AU31" s="773" t="s">
        <v>87</v>
      </c>
      <c r="AV31" s="775" t="s">
        <v>1541</v>
      </c>
      <c r="AW31" s="773" t="s">
        <v>87</v>
      </c>
      <c r="AX31" s="690">
        <v>39.700000000000003</v>
      </c>
      <c r="AY31" s="192"/>
      <c r="AZ31" s="192"/>
      <c r="BA31" s="775" t="s">
        <v>1542</v>
      </c>
      <c r="BB31" s="773" t="s">
        <v>87</v>
      </c>
      <c r="BC31" s="775" t="s">
        <v>1543</v>
      </c>
      <c r="BD31" s="773" t="s">
        <v>87</v>
      </c>
      <c r="BE31" s="690">
        <v>39.700000000000003</v>
      </c>
      <c r="BF31" s="192"/>
      <c r="BG31" s="192"/>
      <c r="BH31" s="775" t="s">
        <v>1544</v>
      </c>
      <c r="BI31" s="773" t="s">
        <v>87</v>
      </c>
      <c r="BJ31" s="775" t="s">
        <v>1545</v>
      </c>
      <c r="BK31" s="773" t="s">
        <v>87</v>
      </c>
      <c r="BL31" s="690">
        <v>40.98</v>
      </c>
      <c r="BM31" s="192"/>
      <c r="BN31" s="192"/>
      <c r="BO31" s="775" t="s">
        <v>1546</v>
      </c>
      <c r="BP31" s="773" t="s">
        <v>87</v>
      </c>
      <c r="BQ31" s="775" t="s">
        <v>1547</v>
      </c>
      <c r="BR31" s="773" t="s">
        <v>87</v>
      </c>
      <c r="BS31" s="690">
        <v>40.98</v>
      </c>
      <c r="BT31" s="192"/>
      <c r="BU31" s="192"/>
      <c r="BV31" s="775" t="s">
        <v>1548</v>
      </c>
      <c r="BW31" s="773" t="s">
        <v>87</v>
      </c>
      <c r="BX31" s="775" t="s">
        <v>1549</v>
      </c>
      <c r="BY31" s="773" t="s">
        <v>87</v>
      </c>
      <c r="BZ31" s="690">
        <v>42.22</v>
      </c>
      <c r="CA31" s="192"/>
      <c r="CB31" s="192"/>
      <c r="CC31" s="775" t="s">
        <v>1550</v>
      </c>
      <c r="CD31" s="773" t="s">
        <v>87</v>
      </c>
      <c r="CE31" s="775" t="s">
        <v>1247</v>
      </c>
      <c r="CF31" s="773" t="s">
        <v>88</v>
      </c>
      <c r="CG31" s="282"/>
      <c r="CH31" s="781" t="s">
        <v>547</v>
      </c>
      <c r="CI31" s="298" t="str">
        <f>strCheckDate(O32:CG32)</f>
        <v/>
      </c>
      <c r="CJ31" s="317"/>
      <c r="CK31" s="317" t="str">
        <f>IF(M31="","",M31 )</f>
        <v>прочие</v>
      </c>
      <c r="CL31" s="317"/>
      <c r="CM31" s="317"/>
      <c r="CN31" s="317"/>
    </row>
    <row r="32" spans="1:98" ht="14.25" hidden="1" customHeight="1">
      <c r="A32" s="777"/>
      <c r="B32" s="777"/>
      <c r="C32" s="777"/>
      <c r="D32" s="777"/>
      <c r="E32" s="777"/>
      <c r="F32" s="340"/>
      <c r="G32" s="340"/>
      <c r="H32" s="340"/>
      <c r="I32" s="770"/>
      <c r="J32" s="770"/>
      <c r="K32" s="344"/>
      <c r="L32" s="171"/>
      <c r="M32" s="205"/>
      <c r="N32" s="299"/>
      <c r="O32" s="299"/>
      <c r="P32" s="296"/>
      <c r="Q32" s="297" t="str">
        <f>R31 &amp; "-" &amp; T31</f>
        <v>01.01.2019-30.06.2019</v>
      </c>
      <c r="R32" s="775"/>
      <c r="S32" s="773"/>
      <c r="T32" s="776"/>
      <c r="U32" s="773"/>
      <c r="V32" s="299"/>
      <c r="W32" s="296"/>
      <c r="X32" s="297" t="str">
        <f>Y31 &amp; "-" &amp; AA31</f>
        <v>01.07.2019-31.12.2019</v>
      </c>
      <c r="Y32" s="775"/>
      <c r="Z32" s="773"/>
      <c r="AA32" s="776"/>
      <c r="AB32" s="773"/>
      <c r="AC32" s="299"/>
      <c r="AD32" s="296"/>
      <c r="AE32" s="297" t="str">
        <f>AF31 &amp; "-" &amp; AH31</f>
        <v>01.01.2020-30.06.2020</v>
      </c>
      <c r="AF32" s="775"/>
      <c r="AG32" s="773"/>
      <c r="AH32" s="776"/>
      <c r="AI32" s="773"/>
      <c r="AJ32" s="299"/>
      <c r="AK32" s="296"/>
      <c r="AL32" s="297" t="str">
        <f>AM31 &amp; "-" &amp; AO31</f>
        <v>01.07.2020-31.12.2020</v>
      </c>
      <c r="AM32" s="775"/>
      <c r="AN32" s="773"/>
      <c r="AO32" s="776"/>
      <c r="AP32" s="773"/>
      <c r="AQ32" s="299"/>
      <c r="AR32" s="296"/>
      <c r="AS32" s="297" t="str">
        <f>AT31 &amp; "-" &amp; AV31</f>
        <v>01.01.2021-30.06.2021</v>
      </c>
      <c r="AT32" s="775"/>
      <c r="AU32" s="773"/>
      <c r="AV32" s="776"/>
      <c r="AW32" s="773"/>
      <c r="AX32" s="299"/>
      <c r="AY32" s="296"/>
      <c r="AZ32" s="297" t="str">
        <f>BA31 &amp; "-" &amp; BC31</f>
        <v>01.07.2021-31.12.2021</v>
      </c>
      <c r="BA32" s="775"/>
      <c r="BB32" s="773"/>
      <c r="BC32" s="776"/>
      <c r="BD32" s="773"/>
      <c r="BE32" s="299"/>
      <c r="BF32" s="296"/>
      <c r="BG32" s="297" t="str">
        <f>BH31 &amp; "-" &amp; BJ31</f>
        <v>01.01.2022-30.06.2022</v>
      </c>
      <c r="BH32" s="775"/>
      <c r="BI32" s="773"/>
      <c r="BJ32" s="776"/>
      <c r="BK32" s="773"/>
      <c r="BL32" s="299"/>
      <c r="BM32" s="296"/>
      <c r="BN32" s="297" t="str">
        <f>BO31 &amp; "-" &amp; BQ31</f>
        <v>01.07.2022-31.12.2022</v>
      </c>
      <c r="BO32" s="775"/>
      <c r="BP32" s="773"/>
      <c r="BQ32" s="776"/>
      <c r="BR32" s="773"/>
      <c r="BS32" s="299"/>
      <c r="BT32" s="296"/>
      <c r="BU32" s="297" t="str">
        <f>BV31 &amp; "-" &amp; BX31</f>
        <v>01.01.2023-30.06.2023</v>
      </c>
      <c r="BV32" s="775"/>
      <c r="BW32" s="773"/>
      <c r="BX32" s="776"/>
      <c r="BY32" s="773"/>
      <c r="BZ32" s="299"/>
      <c r="CA32" s="296"/>
      <c r="CB32" s="297" t="str">
        <f>CC31 &amp; "-" &amp; CE31</f>
        <v>01.07.2023-31.12.2023</v>
      </c>
      <c r="CC32" s="775"/>
      <c r="CD32" s="773"/>
      <c r="CE32" s="776"/>
      <c r="CF32" s="773"/>
      <c r="CG32" s="282"/>
      <c r="CH32" s="782"/>
      <c r="CJ32" s="317"/>
      <c r="CK32" s="317"/>
      <c r="CL32" s="317"/>
      <c r="CM32" s="317"/>
      <c r="CN32" s="317"/>
    </row>
    <row r="33" spans="1:98" customFormat="1" ht="15" customHeight="1">
      <c r="A33" s="777"/>
      <c r="B33" s="777"/>
      <c r="C33" s="777"/>
      <c r="D33" s="777"/>
      <c r="E33" s="777"/>
      <c r="F33" s="340"/>
      <c r="G33" s="340"/>
      <c r="H33" s="340"/>
      <c r="I33" s="770"/>
      <c r="J33" s="770"/>
      <c r="K33" s="201"/>
      <c r="L33" s="112"/>
      <c r="M33" s="175" t="s">
        <v>427</v>
      </c>
      <c r="N33" s="164"/>
      <c r="O33" s="157"/>
      <c r="P33" s="157"/>
      <c r="Q33" s="157"/>
      <c r="R33" s="262"/>
      <c r="S33" s="198"/>
      <c r="T33" s="198"/>
      <c r="U33" s="198"/>
      <c r="V33" s="157"/>
      <c r="W33" s="157"/>
      <c r="X33" s="157"/>
      <c r="Y33" s="262"/>
      <c r="Z33" s="198"/>
      <c r="AA33" s="198"/>
      <c r="AB33" s="198"/>
      <c r="AC33" s="157"/>
      <c r="AD33" s="157"/>
      <c r="AE33" s="157"/>
      <c r="AF33" s="262"/>
      <c r="AG33" s="198"/>
      <c r="AH33" s="198"/>
      <c r="AI33" s="198"/>
      <c r="AJ33" s="157"/>
      <c r="AK33" s="157"/>
      <c r="AL33" s="157"/>
      <c r="AM33" s="262"/>
      <c r="AN33" s="198"/>
      <c r="AO33" s="198"/>
      <c r="AP33" s="198"/>
      <c r="AQ33" s="157"/>
      <c r="AR33" s="157"/>
      <c r="AS33" s="157"/>
      <c r="AT33" s="262"/>
      <c r="AU33" s="198"/>
      <c r="AV33" s="198"/>
      <c r="AW33" s="198"/>
      <c r="AX33" s="157"/>
      <c r="AY33" s="157"/>
      <c r="AZ33" s="157"/>
      <c r="BA33" s="262"/>
      <c r="BB33" s="198"/>
      <c r="BC33" s="198"/>
      <c r="BD33" s="198"/>
      <c r="BE33" s="157"/>
      <c r="BF33" s="157"/>
      <c r="BG33" s="157"/>
      <c r="BH33" s="262"/>
      <c r="BI33" s="198"/>
      <c r="BJ33" s="198"/>
      <c r="BK33" s="198"/>
      <c r="BL33" s="157"/>
      <c r="BM33" s="157"/>
      <c r="BN33" s="157"/>
      <c r="BO33" s="262"/>
      <c r="BP33" s="198"/>
      <c r="BQ33" s="198"/>
      <c r="BR33" s="198"/>
      <c r="BS33" s="157"/>
      <c r="BT33" s="157"/>
      <c r="BU33" s="157"/>
      <c r="BV33" s="262"/>
      <c r="BW33" s="198"/>
      <c r="BX33" s="198"/>
      <c r="BY33" s="198"/>
      <c r="BZ33" s="157"/>
      <c r="CA33" s="157"/>
      <c r="CB33" s="157"/>
      <c r="CC33" s="262"/>
      <c r="CD33" s="198"/>
      <c r="CE33" s="198"/>
      <c r="CF33" s="198"/>
      <c r="CG33" s="186"/>
      <c r="CH33" s="783"/>
      <c r="CI33" s="307"/>
      <c r="CJ33" s="307"/>
      <c r="CK33" s="307"/>
      <c r="CL33" s="307"/>
      <c r="CM33" s="307"/>
      <c r="CN33" s="307"/>
      <c r="CO33" s="307"/>
      <c r="CP33" s="307"/>
      <c r="CQ33" s="307"/>
      <c r="CR33" s="307"/>
      <c r="CS33" s="307"/>
      <c r="CT33" s="307"/>
    </row>
    <row r="34" spans="1:98" customFormat="1">
      <c r="A34" s="777"/>
      <c r="B34" s="777"/>
      <c r="C34" s="777"/>
      <c r="D34" s="777"/>
      <c r="E34" s="340"/>
      <c r="F34" s="342"/>
      <c r="G34" s="342"/>
      <c r="H34" s="342"/>
      <c r="I34" s="770"/>
      <c r="J34" s="85"/>
      <c r="K34" s="201"/>
      <c r="L34" s="112"/>
      <c r="M34" s="164" t="s">
        <v>13</v>
      </c>
      <c r="N34" s="163"/>
      <c r="O34" s="157"/>
      <c r="P34" s="157"/>
      <c r="Q34" s="157"/>
      <c r="R34" s="262"/>
      <c r="S34" s="198"/>
      <c r="T34" s="198"/>
      <c r="U34" s="197"/>
      <c r="V34" s="157"/>
      <c r="W34" s="157"/>
      <c r="X34" s="157"/>
      <c r="Y34" s="262"/>
      <c r="Z34" s="198"/>
      <c r="AA34" s="198"/>
      <c r="AB34" s="197"/>
      <c r="AC34" s="157"/>
      <c r="AD34" s="157"/>
      <c r="AE34" s="157"/>
      <c r="AF34" s="262"/>
      <c r="AG34" s="198"/>
      <c r="AH34" s="198"/>
      <c r="AI34" s="197"/>
      <c r="AJ34" s="157"/>
      <c r="AK34" s="157"/>
      <c r="AL34" s="157"/>
      <c r="AM34" s="262"/>
      <c r="AN34" s="198"/>
      <c r="AO34" s="198"/>
      <c r="AP34" s="197"/>
      <c r="AQ34" s="157"/>
      <c r="AR34" s="157"/>
      <c r="AS34" s="157"/>
      <c r="AT34" s="262"/>
      <c r="AU34" s="198"/>
      <c r="AV34" s="198"/>
      <c r="AW34" s="197"/>
      <c r="AX34" s="157"/>
      <c r="AY34" s="157"/>
      <c r="AZ34" s="157"/>
      <c r="BA34" s="262"/>
      <c r="BB34" s="198"/>
      <c r="BC34" s="198"/>
      <c r="BD34" s="197"/>
      <c r="BE34" s="157"/>
      <c r="BF34" s="157"/>
      <c r="BG34" s="157"/>
      <c r="BH34" s="262"/>
      <c r="BI34" s="198"/>
      <c r="BJ34" s="198"/>
      <c r="BK34" s="197"/>
      <c r="BL34" s="157"/>
      <c r="BM34" s="157"/>
      <c r="BN34" s="157"/>
      <c r="BO34" s="262"/>
      <c r="BP34" s="198"/>
      <c r="BQ34" s="198"/>
      <c r="BR34" s="197"/>
      <c r="BS34" s="157"/>
      <c r="BT34" s="157"/>
      <c r="BU34" s="157"/>
      <c r="BV34" s="262"/>
      <c r="BW34" s="198"/>
      <c r="BX34" s="198"/>
      <c r="BY34" s="197"/>
      <c r="BZ34" s="157"/>
      <c r="CA34" s="157"/>
      <c r="CB34" s="157"/>
      <c r="CC34" s="262"/>
      <c r="CD34" s="198"/>
      <c r="CE34" s="198"/>
      <c r="CF34" s="197"/>
      <c r="CG34" s="198"/>
      <c r="CH34" s="186"/>
      <c r="CI34" s="307"/>
      <c r="CJ34" s="307"/>
      <c r="CK34" s="307"/>
      <c r="CL34" s="307"/>
      <c r="CM34" s="307"/>
      <c r="CN34" s="307"/>
      <c r="CO34" s="307"/>
      <c r="CP34" s="307"/>
      <c r="CQ34" s="307"/>
      <c r="CR34" s="307"/>
      <c r="CS34" s="307"/>
      <c r="CT34" s="307"/>
    </row>
    <row r="35" spans="1:98" customFormat="1">
      <c r="A35" s="777"/>
      <c r="B35" s="777"/>
      <c r="C35" s="777"/>
      <c r="D35" s="340"/>
      <c r="E35" s="345"/>
      <c r="F35" s="342"/>
      <c r="G35" s="342"/>
      <c r="H35" s="342"/>
      <c r="I35" s="201"/>
      <c r="J35" s="85"/>
      <c r="K35" s="180"/>
      <c r="L35" s="112"/>
      <c r="M35" s="163" t="s">
        <v>428</v>
      </c>
      <c r="N35" s="162"/>
      <c r="O35" s="157"/>
      <c r="P35" s="157"/>
      <c r="Q35" s="157"/>
      <c r="R35" s="262"/>
      <c r="S35" s="198"/>
      <c r="T35" s="198"/>
      <c r="U35" s="197"/>
      <c r="V35" s="157"/>
      <c r="W35" s="157"/>
      <c r="X35" s="157"/>
      <c r="Y35" s="262"/>
      <c r="Z35" s="198"/>
      <c r="AA35" s="198"/>
      <c r="AB35" s="197"/>
      <c r="AC35" s="157"/>
      <c r="AD35" s="157"/>
      <c r="AE35" s="157"/>
      <c r="AF35" s="262"/>
      <c r="AG35" s="198"/>
      <c r="AH35" s="198"/>
      <c r="AI35" s="197"/>
      <c r="AJ35" s="157"/>
      <c r="AK35" s="157"/>
      <c r="AL35" s="157"/>
      <c r="AM35" s="262"/>
      <c r="AN35" s="198"/>
      <c r="AO35" s="198"/>
      <c r="AP35" s="197"/>
      <c r="AQ35" s="157"/>
      <c r="AR35" s="157"/>
      <c r="AS35" s="157"/>
      <c r="AT35" s="262"/>
      <c r="AU35" s="198"/>
      <c r="AV35" s="198"/>
      <c r="AW35" s="197"/>
      <c r="AX35" s="157"/>
      <c r="AY35" s="157"/>
      <c r="AZ35" s="157"/>
      <c r="BA35" s="262"/>
      <c r="BB35" s="198"/>
      <c r="BC35" s="198"/>
      <c r="BD35" s="197"/>
      <c r="BE35" s="157"/>
      <c r="BF35" s="157"/>
      <c r="BG35" s="157"/>
      <c r="BH35" s="262"/>
      <c r="BI35" s="198"/>
      <c r="BJ35" s="198"/>
      <c r="BK35" s="197"/>
      <c r="BL35" s="157"/>
      <c r="BM35" s="157"/>
      <c r="BN35" s="157"/>
      <c r="BO35" s="262"/>
      <c r="BP35" s="198"/>
      <c r="BQ35" s="198"/>
      <c r="BR35" s="197"/>
      <c r="BS35" s="157"/>
      <c r="BT35" s="157"/>
      <c r="BU35" s="157"/>
      <c r="BV35" s="262"/>
      <c r="BW35" s="198"/>
      <c r="BX35" s="198"/>
      <c r="BY35" s="197"/>
      <c r="BZ35" s="157"/>
      <c r="CA35" s="157"/>
      <c r="CB35" s="157"/>
      <c r="CC35" s="262"/>
      <c r="CD35" s="198"/>
      <c r="CE35" s="198"/>
      <c r="CF35" s="197"/>
      <c r="CG35" s="198"/>
      <c r="CH35" s="186"/>
      <c r="CI35" s="307"/>
      <c r="CJ35" s="307"/>
      <c r="CK35" s="307"/>
      <c r="CL35" s="307"/>
      <c r="CM35" s="307"/>
      <c r="CN35" s="307"/>
      <c r="CO35" s="307"/>
      <c r="CP35" s="307"/>
      <c r="CQ35" s="307"/>
      <c r="CR35" s="307"/>
      <c r="CS35" s="307"/>
      <c r="CT35" s="307"/>
    </row>
    <row r="36" spans="1:98" ht="3" customHeight="1">
      <c r="CT36" s="35"/>
    </row>
    <row r="37" spans="1:98" ht="48.95" customHeight="1">
      <c r="M37" s="763" t="s">
        <v>707</v>
      </c>
      <c r="N37" s="763"/>
      <c r="O37" s="763"/>
      <c r="P37" s="763"/>
      <c r="Q37" s="763"/>
      <c r="R37" s="763"/>
      <c r="S37" s="763"/>
      <c r="T37" s="763"/>
      <c r="U37" s="763"/>
      <c r="V37" s="763"/>
      <c r="W37" s="763"/>
      <c r="X37" s="763"/>
      <c r="Y37" s="763"/>
      <c r="Z37" s="763"/>
      <c r="AA37" s="763"/>
      <c r="AB37" s="763"/>
      <c r="AC37" s="763"/>
      <c r="AD37" s="763"/>
      <c r="AE37" s="763"/>
      <c r="AF37" s="763"/>
      <c r="AG37" s="763"/>
      <c r="AH37" s="763"/>
      <c r="AI37" s="763"/>
      <c r="AJ37" s="763"/>
      <c r="AK37" s="763"/>
      <c r="AL37" s="763"/>
      <c r="AM37" s="763"/>
      <c r="AN37" s="763"/>
      <c r="AO37" s="763"/>
      <c r="AP37" s="763"/>
      <c r="AQ37" s="763"/>
      <c r="AR37" s="763"/>
      <c r="AS37" s="763"/>
      <c r="AT37" s="763"/>
      <c r="AU37" s="763"/>
      <c r="AV37" s="763"/>
      <c r="AW37" s="763"/>
      <c r="AX37" s="763"/>
      <c r="AY37" s="763"/>
      <c r="AZ37" s="763"/>
      <c r="BA37" s="763"/>
      <c r="BB37" s="763"/>
      <c r="BC37" s="763"/>
      <c r="BD37" s="763"/>
      <c r="BE37" s="763"/>
      <c r="BF37" s="763"/>
      <c r="BG37" s="763"/>
      <c r="BH37" s="763"/>
      <c r="BI37" s="763"/>
      <c r="BJ37" s="763"/>
      <c r="BK37" s="763"/>
      <c r="BL37" s="763"/>
      <c r="BM37" s="763"/>
      <c r="BN37" s="763"/>
      <c r="BO37" s="763"/>
      <c r="BP37" s="763"/>
      <c r="BQ37" s="763"/>
      <c r="BR37" s="763"/>
      <c r="BS37" s="763"/>
      <c r="BT37" s="763"/>
      <c r="BU37" s="763"/>
      <c r="BV37" s="763"/>
      <c r="BW37" s="763"/>
      <c r="BX37" s="763"/>
      <c r="BY37" s="763"/>
      <c r="BZ37" s="763"/>
      <c r="CA37" s="763"/>
      <c r="CB37" s="763"/>
      <c r="CC37" s="763"/>
      <c r="CD37" s="763"/>
      <c r="CE37" s="763"/>
      <c r="CF37" s="763"/>
      <c r="CG37" s="763"/>
      <c r="CT37" s="35"/>
    </row>
  </sheetData>
  <sheetProtection password="FA9C" sheet="1" objects="1" scenarios="1" formatColumns="0" formatRows="0"/>
  <dataConsolidate leftLabels="1"/>
  <mergeCells count="224">
    <mergeCell ref="CC31:CC32"/>
    <mergeCell ref="CD31:CD32"/>
    <mergeCell ref="CE31:CE32"/>
    <mergeCell ref="CF31:CF32"/>
    <mergeCell ref="CD17:CE17"/>
    <mergeCell ref="CC23:CC24"/>
    <mergeCell ref="CD23:CD24"/>
    <mergeCell ref="CE23:CE24"/>
    <mergeCell ref="CF23:CF24"/>
    <mergeCell ref="BZ12:CF12"/>
    <mergeCell ref="BZ14:CE14"/>
    <mergeCell ref="CF14:CF16"/>
    <mergeCell ref="CA15:CB15"/>
    <mergeCell ref="CC15:CE15"/>
    <mergeCell ref="CD16:CE16"/>
    <mergeCell ref="BW27:BW28"/>
    <mergeCell ref="BX27:BX28"/>
    <mergeCell ref="BY27:BY28"/>
    <mergeCell ref="CC27:CC28"/>
    <mergeCell ref="CD27:CD28"/>
    <mergeCell ref="CE27:CE28"/>
    <mergeCell ref="CF27:CF28"/>
    <mergeCell ref="BS12:BY12"/>
    <mergeCell ref="BS14:BX14"/>
    <mergeCell ref="BY14:BY16"/>
    <mergeCell ref="BT15:BU15"/>
    <mergeCell ref="BV15:BX15"/>
    <mergeCell ref="BW16:BX16"/>
    <mergeCell ref="BH31:BH32"/>
    <mergeCell ref="BI31:BI32"/>
    <mergeCell ref="BJ31:BJ32"/>
    <mergeCell ref="BK31:BK32"/>
    <mergeCell ref="BV31:BV32"/>
    <mergeCell ref="BW31:BW32"/>
    <mergeCell ref="BX31:BX32"/>
    <mergeCell ref="BY31:BY32"/>
    <mergeCell ref="BO31:BO32"/>
    <mergeCell ref="BP31:BP32"/>
    <mergeCell ref="BQ31:BQ32"/>
    <mergeCell ref="BR31:BR32"/>
    <mergeCell ref="BL12:BR12"/>
    <mergeCell ref="BL14:BQ14"/>
    <mergeCell ref="BR14:BR16"/>
    <mergeCell ref="BM15:BN15"/>
    <mergeCell ref="BO15:BQ15"/>
    <mergeCell ref="BP16:BQ16"/>
    <mergeCell ref="BK27:BK28"/>
    <mergeCell ref="BE12:BK12"/>
    <mergeCell ref="BE14:BJ14"/>
    <mergeCell ref="BK14:BK16"/>
    <mergeCell ref="BF15:BG15"/>
    <mergeCell ref="BH15:BJ15"/>
    <mergeCell ref="BI16:BJ16"/>
    <mergeCell ref="BI17:BJ17"/>
    <mergeCell ref="BH23:BH24"/>
    <mergeCell ref="BI23:BI24"/>
    <mergeCell ref="BJ23:BJ24"/>
    <mergeCell ref="BK23:BK24"/>
    <mergeCell ref="BH27:BH28"/>
    <mergeCell ref="BI27:BI28"/>
    <mergeCell ref="BJ27:BJ28"/>
    <mergeCell ref="BR27:BR28"/>
    <mergeCell ref="BR23:BR24"/>
    <mergeCell ref="BO27:BO28"/>
    <mergeCell ref="AT31:AT32"/>
    <mergeCell ref="AU31:AU32"/>
    <mergeCell ref="AV31:AV32"/>
    <mergeCell ref="AW31:AW32"/>
    <mergeCell ref="AX12:BD12"/>
    <mergeCell ref="AX14:BC14"/>
    <mergeCell ref="BD14:BD16"/>
    <mergeCell ref="AY15:AZ15"/>
    <mergeCell ref="BA15:BC15"/>
    <mergeCell ref="BB16:BC16"/>
    <mergeCell ref="BB17:BC17"/>
    <mergeCell ref="BA23:BA24"/>
    <mergeCell ref="BB23:BB24"/>
    <mergeCell ref="BC23:BC24"/>
    <mergeCell ref="BD23:BD24"/>
    <mergeCell ref="BA27:BA28"/>
    <mergeCell ref="BB27:BB28"/>
    <mergeCell ref="BC27:BC28"/>
    <mergeCell ref="BD27:BD28"/>
    <mergeCell ref="BA31:BA32"/>
    <mergeCell ref="BB31:BB32"/>
    <mergeCell ref="BC31:BC32"/>
    <mergeCell ref="BD31:BD32"/>
    <mergeCell ref="AT15:AV15"/>
    <mergeCell ref="AU16:AV16"/>
    <mergeCell ref="AU17:AV17"/>
    <mergeCell ref="AT23:AT24"/>
    <mergeCell ref="AU23:AU24"/>
    <mergeCell ref="AV23:AV24"/>
    <mergeCell ref="AW23:AW24"/>
    <mergeCell ref="AT27:AT28"/>
    <mergeCell ref="AW27:AW28"/>
    <mergeCell ref="O26:CG26"/>
    <mergeCell ref="AV27:AV28"/>
    <mergeCell ref="AU27:AU28"/>
    <mergeCell ref="BW17:BX17"/>
    <mergeCell ref="BV23:BV24"/>
    <mergeCell ref="BW23:BW24"/>
    <mergeCell ref="BX23:BX24"/>
    <mergeCell ref="BY23:BY24"/>
    <mergeCell ref="BV27:BV28"/>
    <mergeCell ref="BP27:BP28"/>
    <mergeCell ref="BQ27:BQ28"/>
    <mergeCell ref="AF31:AF32"/>
    <mergeCell ref="AG31:AG32"/>
    <mergeCell ref="AH31:AH32"/>
    <mergeCell ref="AI31:AI32"/>
    <mergeCell ref="AJ12:AP12"/>
    <mergeCell ref="AJ14:AO14"/>
    <mergeCell ref="AP14:AP16"/>
    <mergeCell ref="AK15:AL15"/>
    <mergeCell ref="AM15:AO15"/>
    <mergeCell ref="AN16:AO16"/>
    <mergeCell ref="AN17:AO17"/>
    <mergeCell ref="AM23:AM24"/>
    <mergeCell ref="AN23:AN24"/>
    <mergeCell ref="AO23:AO24"/>
    <mergeCell ref="AP23:AP24"/>
    <mergeCell ref="AM27:AM28"/>
    <mergeCell ref="AM31:AM32"/>
    <mergeCell ref="AN31:AN32"/>
    <mergeCell ref="AO31:AO32"/>
    <mergeCell ref="AP31:AP32"/>
    <mergeCell ref="AP27:AP28"/>
    <mergeCell ref="AQ12:AW12"/>
    <mergeCell ref="AQ14:AV14"/>
    <mergeCell ref="CH27:CH29"/>
    <mergeCell ref="E30:E33"/>
    <mergeCell ref="J30:J33"/>
    <mergeCell ref="O30:CG30"/>
    <mergeCell ref="R31:R32"/>
    <mergeCell ref="S31:S32"/>
    <mergeCell ref="T31:T32"/>
    <mergeCell ref="U31:U32"/>
    <mergeCell ref="CH31:CH33"/>
    <mergeCell ref="Y27:Y28"/>
    <mergeCell ref="Z27:Z28"/>
    <mergeCell ref="AA27:AA28"/>
    <mergeCell ref="AB27:AB28"/>
    <mergeCell ref="Y31:Y32"/>
    <mergeCell ref="Z31:Z32"/>
    <mergeCell ref="AA31:AA32"/>
    <mergeCell ref="R27:R28"/>
    <mergeCell ref="S27:S28"/>
    <mergeCell ref="T27:T28"/>
    <mergeCell ref="U27:U28"/>
    <mergeCell ref="AN27:AN28"/>
    <mergeCell ref="AO27:AO28"/>
    <mergeCell ref="A18:A35"/>
    <mergeCell ref="B19:B35"/>
    <mergeCell ref="C20:C35"/>
    <mergeCell ref="D21:D34"/>
    <mergeCell ref="I21:I34"/>
    <mergeCell ref="O12:U12"/>
    <mergeCell ref="CG14:CG16"/>
    <mergeCell ref="O14:T14"/>
    <mergeCell ref="R15:T15"/>
    <mergeCell ref="O20:CG20"/>
    <mergeCell ref="E26:E29"/>
    <mergeCell ref="J26:J29"/>
    <mergeCell ref="AB31:AB32"/>
    <mergeCell ref="AC12:AI12"/>
    <mergeCell ref="AC14:AH14"/>
    <mergeCell ref="AI14:AI16"/>
    <mergeCell ref="AD15:AE15"/>
    <mergeCell ref="AF15:AH15"/>
    <mergeCell ref="AG16:AH16"/>
    <mergeCell ref="AG17:AH17"/>
    <mergeCell ref="AF23:AF24"/>
    <mergeCell ref="AG23:AG24"/>
    <mergeCell ref="AH23:AH24"/>
    <mergeCell ref="AI23:AI24"/>
    <mergeCell ref="CH13:CH16"/>
    <mergeCell ref="O19:CG19"/>
    <mergeCell ref="E22:E25"/>
    <mergeCell ref="O18:CG18"/>
    <mergeCell ref="CH23:CH25"/>
    <mergeCell ref="R23:R24"/>
    <mergeCell ref="S23:S24"/>
    <mergeCell ref="Z17:AA17"/>
    <mergeCell ref="Y23:Y24"/>
    <mergeCell ref="Z23:Z24"/>
    <mergeCell ref="AA23:AA24"/>
    <mergeCell ref="AB23:AB24"/>
    <mergeCell ref="BP17:BQ17"/>
    <mergeCell ref="BO23:BO24"/>
    <mergeCell ref="BP23:BP24"/>
    <mergeCell ref="BQ23:BQ24"/>
    <mergeCell ref="J22:J25"/>
    <mergeCell ref="V14:AA14"/>
    <mergeCell ref="AB14:AB16"/>
    <mergeCell ref="W15:X15"/>
    <mergeCell ref="Y15:AA15"/>
    <mergeCell ref="Z16:AA16"/>
    <mergeCell ref="AW14:AW16"/>
    <mergeCell ref="AR15:AS15"/>
    <mergeCell ref="M37:CG37"/>
    <mergeCell ref="L5:U5"/>
    <mergeCell ref="L14:L16"/>
    <mergeCell ref="M14:M16"/>
    <mergeCell ref="L11:M11"/>
    <mergeCell ref="U14:U16"/>
    <mergeCell ref="O22:CG22"/>
    <mergeCell ref="L13:CG13"/>
    <mergeCell ref="N14:N16"/>
    <mergeCell ref="O7:CG7"/>
    <mergeCell ref="T23:T24"/>
    <mergeCell ref="U23:U24"/>
    <mergeCell ref="S16:T16"/>
    <mergeCell ref="O21:CG21"/>
    <mergeCell ref="S17:T17"/>
    <mergeCell ref="P15:Q15"/>
    <mergeCell ref="O8:CG8"/>
    <mergeCell ref="O9:CG9"/>
    <mergeCell ref="O10:CG10"/>
    <mergeCell ref="AF27:AF28"/>
    <mergeCell ref="AG27:AG28"/>
    <mergeCell ref="AH27:AH28"/>
    <mergeCell ref="AI27:AI28"/>
    <mergeCell ref="V12:AB12"/>
  </mergeCells>
  <phoneticPr fontId="9" type="noConversion"/>
  <dataValidations xWindow="932" yWindow="331" count="8">
    <dataValidation type="textLength" operator="lessThanOrEqual" allowBlank="1" showInputMessage="1" showErrorMessage="1" errorTitle="Ошибка" error="Допускается ввод не более 900 символов!" sqref="CH7:CH10 O21:CG21">
      <formula1>900</formula1>
    </dataValidation>
    <dataValidation allowBlank="1" sqref="S25 S29 S33:S35 Z25 Z29 Z33:Z35 AG25 AG29 AG33:AG35 AN25 AN29 AN33:AN35 AU25 AU29 AU33:AU35 BB25 BB29 BB33:BB35 BI25 BI29 BI33:BI35 BP25 BP29 BP33:BP35 BW25 BW29 BW33:BW35 CD25 CD29 CD33:CD35"/>
    <dataValidation allowBlank="1" promptTitle="checkPeriodRange" sqref="Q24 Q28 Q32 X32 X28 X24 AE32 AE24 AE28 AL28 AL24 AL32 AS32 AS28 AS24 AZ32 AZ24 AZ28 BG28 BG24 BG32 BN32 BN28 BN24 BU32 BU24 BU28 CB28 CB24 CB32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27 T27:T28 R31 T31:T32 Y27 AA27:AA28 Y31 AA31:AA32 Y23 AA23:AA24 AF31 AH31:AH32 AF23 AH23:AH24 AF27 AH27:AH28 AM23 AO23:AO24 AM27 AO27:AO28 AM31 AO31:AO32 AT27 AV27:AV28 AT31 AV31:AV32 AT23 AV23:AV24 BA31 BC31:BC32 BA23 BC23:BC24 BA27 BC27:BC28 BH23 BJ23:BJ24 BH27 BJ27:BJ28 BH31 BJ31:BJ32 BO27 BQ27:BQ28 BO31 BQ31:BQ32 BO23 BQ23:BQ24 BV31 BX31:BX32 BV23 BX23:BX24 BV27 BX27:BX28 CC23 CE23:CE24 CC27 CE27:CE28 CC31 CE31:CE32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 M31">
      <formula1>900</formula1>
    </dataValidation>
    <dataValidation type="list" allowBlank="1" showInputMessage="1" showErrorMessage="1" errorTitle="Ошибка" error="Выберите значение из списка" sqref="O22 O26 O30 V22 V26 V30 AC22 AC26 AC30 AJ22 AJ26 AJ30 AQ22 AQ26 AQ30 AX22 AX26 AX30 BE22 BE26 BE30 BL22 BL26 BL30 BS22 BS26 BS30 BZ22 BZ26 BZ30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7:U28 S27:S28 U31:U32 S31:S32 U23:U24 AB31:AB32 Z27:Z28 AB23:AB24 Z31:Z32 Z23:Z24 AB27:AB28 AI23:AI24 AG31:AG32 AG23:AG24 AI27:AI28 AG27:AG28 AI31:AI32 AN23:AN24 AP27:AP28 AP31:AP32 AN27:AN28 AN31:AN32 AP23:AP24 AW31:AW32 AU27:AU28 AW23:AW24 AU31:AU32 AU23:AU24 AW27:AW28 BD23:BD24 BB31:BB32 BB23:BB24 BD27:BD28 BB27:BB28 BD31:BD32 BI23:BI24 BK27:BK28 BK31:BK32 BI27:BI28 BI31:BI32 BK23:BK24 BR31:BR32 BP27:BP28 BR23:BR24 BP31:BP32 BP23:BP24 BR27:BR28 BY23:BY24 BW31:BW32 BW23:BW24 BY27:BY28 BW27:BW28 BY31:BY32 CD23:CD24 CF23:CF24 CF27:CF28 CD27:CD28 CF31:CF32 CD31:CD32"/>
    <dataValidation type="decimal" allowBlank="1" showErrorMessage="1" errorTitle="Ошибка" error="Допускается ввод только действительных чисел!" sqref="O23 O27 O31 V27 V31 V23 AC31 AC23 AC27 AJ23 AJ27 AJ31 AQ27 AQ31 AQ23 AX31 AX23 AX27 BE23 BE27 BE31 BL27 BL31 BL23 BS31 BS23 BS27 BZ23 BZ27 BZ31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64" t="s">
        <v>567</v>
      </c>
      <c r="G2" s="765"/>
      <c r="H2" s="766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8" t="s">
        <v>510</v>
      </c>
      <c r="G4" s="728"/>
      <c r="H4" s="728"/>
      <c r="I4" s="767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27.12.2018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8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8"/>
      <c r="B9" s="319"/>
      <c r="C9" s="319"/>
      <c r="D9" s="319"/>
      <c r="F9" s="469" t="str">
        <f>"3." &amp;mergeValue(A9)</f>
        <v>3.1</v>
      </c>
      <c r="G9" s="554" t="s">
        <v>571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8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8"/>
      <c r="B11" s="768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Орловская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8"/>
      <c r="B12" s="768"/>
      <c r="C12" s="768">
        <v>1</v>
      </c>
      <c r="D12" s="479"/>
      <c r="F12" s="469" t="str">
        <f>"4."&amp;mergeValue(A12) &amp;"."&amp;mergeValue(B12)&amp;"."&amp;mergeValue(C12)</f>
        <v>4.1.1.1</v>
      </c>
      <c r="G12" s="476" t="s">
        <v>573</v>
      </c>
      <c r="H12" s="454"/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8"/>
      <c r="B13" s="768"/>
      <c r="C13" s="768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/>
      <c r="I13" s="769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8"/>
      <c r="B14" s="768"/>
      <c r="C14" s="768"/>
      <c r="D14" s="479"/>
      <c r="F14" s="473"/>
      <c r="G14" s="163" t="s">
        <v>4</v>
      </c>
      <c r="H14" s="478"/>
      <c r="I14" s="769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8"/>
      <c r="B15" s="768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8"/>
      <c r="B16" s="319"/>
      <c r="C16" s="319"/>
      <c r="D16" s="319"/>
      <c r="F16" s="473"/>
      <c r="G16" s="177" t="s">
        <v>582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581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3" t="s">
        <v>680</v>
      </c>
      <c r="H19" s="763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791" t="s">
        <v>687</v>
      </c>
      <c r="M5" s="791"/>
      <c r="N5" s="791"/>
      <c r="O5" s="791"/>
      <c r="P5" s="791"/>
      <c r="Q5" s="791"/>
      <c r="R5" s="791"/>
      <c r="S5" s="791"/>
      <c r="T5" s="791"/>
      <c r="U5" s="791"/>
      <c r="V5" s="595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80" t="str">
        <f>IF(NameOrPr_ch="",IF(NameOrPr="","",NameOrPr),NameOrPr_ch)</f>
        <v>Управление  по  тарифам  и  ценовой  политике  Орловской  области</v>
      </c>
      <c r="O7" s="780"/>
      <c r="P7" s="780"/>
      <c r="Q7" s="780"/>
      <c r="R7" s="780"/>
      <c r="S7" s="780"/>
      <c r="T7" s="780"/>
      <c r="U7" s="780"/>
      <c r="V7" s="665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50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80" t="str">
        <f>IF(datePr_ch="",IF(datePr="","",datePr),datePr_ch)</f>
        <v>18.12.2018</v>
      </c>
      <c r="O8" s="780"/>
      <c r="P8" s="780"/>
      <c r="Q8" s="780"/>
      <c r="R8" s="780"/>
      <c r="S8" s="780"/>
      <c r="T8" s="780"/>
      <c r="U8" s="780"/>
      <c r="V8" s="665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50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80" t="str">
        <f>IF(numberPr_ch="",IF(numberPr="","",numberPr),numberPr_ch)</f>
        <v>№ 616-т</v>
      </c>
      <c r="O9" s="780"/>
      <c r="P9" s="780"/>
      <c r="Q9" s="780"/>
      <c r="R9" s="780"/>
      <c r="S9" s="780"/>
      <c r="T9" s="780"/>
      <c r="U9" s="780"/>
      <c r="V9" s="665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50" s="463" customFormat="1" ht="18.75">
      <c r="G10" s="464"/>
      <c r="H10" s="464"/>
      <c r="L10" s="462"/>
      <c r="M10" s="656" t="s">
        <v>577</v>
      </c>
      <c r="N10" s="780" t="str">
        <f>IF(IstPub_ch="",IF(IstPub="","",IstPub),IstPub_ch)</f>
        <v>Орловская  правда № 143 от 25 декабря  2018 года.  Новая  жизнь № 53 от  28 декабря 2018 года.  Сайт.</v>
      </c>
      <c r="O10" s="780"/>
      <c r="P10" s="780"/>
      <c r="Q10" s="780"/>
      <c r="R10" s="780"/>
      <c r="S10" s="780"/>
      <c r="T10" s="780"/>
      <c r="U10" s="780"/>
      <c r="V10" s="665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50" s="319" customFormat="1" ht="9.75" hidden="1" customHeight="1">
      <c r="L11" s="808"/>
      <c r="M11" s="808"/>
      <c r="N11" s="338"/>
      <c r="O11" s="338"/>
      <c r="P11" s="338"/>
      <c r="Q11" s="338"/>
      <c r="R11" s="338"/>
      <c r="S11" s="809"/>
      <c r="T11" s="809"/>
      <c r="U11" s="809"/>
      <c r="V11" s="809"/>
      <c r="W11" s="809"/>
      <c r="X11" s="809"/>
      <c r="Y11" s="316"/>
      <c r="AD11" s="319" t="s">
        <v>438</v>
      </c>
      <c r="AE11" s="319" t="s">
        <v>439</v>
      </c>
      <c r="AF11" s="319" t="s">
        <v>438</v>
      </c>
      <c r="AG11" s="319" t="s">
        <v>439</v>
      </c>
    </row>
    <row r="12" spans="7:50" s="255" customFormat="1" ht="11.25" hidden="1">
      <c r="G12" s="254"/>
      <c r="H12" s="254"/>
      <c r="L12" s="741"/>
      <c r="M12" s="741"/>
      <c r="N12" s="211"/>
      <c r="O12" s="211"/>
      <c r="P12" s="211"/>
      <c r="Q12" s="211"/>
      <c r="R12" s="211"/>
      <c r="S12" s="810"/>
      <c r="T12" s="810"/>
      <c r="U12" s="810"/>
      <c r="V12" s="810"/>
      <c r="W12" s="810"/>
      <c r="X12" s="810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811"/>
      <c r="T13" s="811"/>
      <c r="U13" s="811"/>
      <c r="V13" s="811"/>
      <c r="W13" s="811"/>
      <c r="X13" s="811"/>
      <c r="Y13" s="417"/>
      <c r="AD13" s="811"/>
      <c r="AE13" s="811"/>
      <c r="AF13" s="811"/>
      <c r="AG13" s="811"/>
      <c r="AH13" s="811"/>
      <c r="AI13" s="811"/>
      <c r="AJ13" s="811"/>
      <c r="AK13" s="811"/>
    </row>
    <row r="14" spans="7:50">
      <c r="J14" s="86"/>
      <c r="K14" s="86"/>
      <c r="L14" s="792" t="s">
        <v>510</v>
      </c>
      <c r="M14" s="792"/>
      <c r="N14" s="792"/>
      <c r="O14" s="792"/>
      <c r="P14" s="792"/>
      <c r="Q14" s="792"/>
      <c r="R14" s="792"/>
      <c r="S14" s="792"/>
      <c r="T14" s="792"/>
      <c r="U14" s="792"/>
      <c r="V14" s="792"/>
      <c r="W14" s="792"/>
      <c r="X14" s="792"/>
      <c r="Y14" s="792"/>
      <c r="Z14" s="792"/>
      <c r="AA14" s="792"/>
      <c r="AB14" s="792"/>
      <c r="AC14" s="792"/>
      <c r="AD14" s="792"/>
      <c r="AE14" s="792"/>
      <c r="AF14" s="792"/>
      <c r="AG14" s="792"/>
      <c r="AH14" s="792"/>
      <c r="AI14" s="792"/>
      <c r="AJ14" s="792"/>
      <c r="AK14" s="792"/>
      <c r="AL14" s="792"/>
      <c r="AM14" s="728" t="s">
        <v>511</v>
      </c>
    </row>
    <row r="15" spans="7:50" ht="14.25" customHeight="1">
      <c r="J15" s="86"/>
      <c r="K15" s="86"/>
      <c r="L15" s="792" t="s">
        <v>95</v>
      </c>
      <c r="M15" s="792" t="s">
        <v>548</v>
      </c>
      <c r="N15" s="792" t="s">
        <v>434</v>
      </c>
      <c r="O15" s="792"/>
      <c r="P15" s="792"/>
      <c r="Q15" s="792"/>
      <c r="R15" s="812" t="s">
        <v>406</v>
      </c>
      <c r="S15" s="812"/>
      <c r="T15" s="812"/>
      <c r="U15" s="812"/>
      <c r="V15" s="812" t="s">
        <v>435</v>
      </c>
      <c r="W15" s="812"/>
      <c r="X15" s="812"/>
      <c r="Y15" s="812"/>
      <c r="Z15" s="812" t="s">
        <v>409</v>
      </c>
      <c r="AA15" s="812"/>
      <c r="AB15" s="812"/>
      <c r="AC15" s="812"/>
      <c r="AD15" s="812" t="s">
        <v>534</v>
      </c>
      <c r="AE15" s="812"/>
      <c r="AF15" s="812"/>
      <c r="AG15" s="812"/>
      <c r="AH15" s="812"/>
      <c r="AI15" s="812"/>
      <c r="AJ15" s="812"/>
      <c r="AK15" s="792" t="s">
        <v>344</v>
      </c>
      <c r="AL15" s="784" t="s">
        <v>278</v>
      </c>
      <c r="AM15" s="728"/>
    </row>
    <row r="16" spans="7:50" ht="26.25" customHeight="1">
      <c r="J16" s="86"/>
      <c r="K16" s="86"/>
      <c r="L16" s="792"/>
      <c r="M16" s="792"/>
      <c r="N16" s="792"/>
      <c r="O16" s="792"/>
      <c r="P16" s="792"/>
      <c r="Q16" s="792"/>
      <c r="R16" s="812"/>
      <c r="S16" s="812"/>
      <c r="T16" s="812"/>
      <c r="U16" s="812"/>
      <c r="V16" s="812"/>
      <c r="W16" s="812"/>
      <c r="X16" s="812"/>
      <c r="Y16" s="812"/>
      <c r="Z16" s="812"/>
      <c r="AA16" s="812"/>
      <c r="AB16" s="812"/>
      <c r="AC16" s="812"/>
      <c r="AD16" s="812" t="s">
        <v>436</v>
      </c>
      <c r="AE16" s="812"/>
      <c r="AF16" s="728" t="s">
        <v>437</v>
      </c>
      <c r="AG16" s="728"/>
      <c r="AH16" s="814" t="s">
        <v>536</v>
      </c>
      <c r="AI16" s="814"/>
      <c r="AJ16" s="814"/>
      <c r="AK16" s="792"/>
      <c r="AL16" s="784"/>
      <c r="AM16" s="728"/>
    </row>
    <row r="17" spans="1:53" ht="14.25" customHeight="1">
      <c r="J17" s="86"/>
      <c r="K17" s="86"/>
      <c r="L17" s="792"/>
      <c r="M17" s="792"/>
      <c r="N17" s="792"/>
      <c r="O17" s="792"/>
      <c r="P17" s="792"/>
      <c r="Q17" s="792"/>
      <c r="R17" s="812"/>
      <c r="S17" s="812"/>
      <c r="T17" s="812"/>
      <c r="U17" s="812"/>
      <c r="V17" s="812"/>
      <c r="W17" s="812"/>
      <c r="X17" s="812"/>
      <c r="Y17" s="812"/>
      <c r="Z17" s="812"/>
      <c r="AA17" s="812"/>
      <c r="AB17" s="812"/>
      <c r="AC17" s="812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407</v>
      </c>
      <c r="AI17" s="813" t="s">
        <v>408</v>
      </c>
      <c r="AJ17" s="813"/>
      <c r="AK17" s="792"/>
      <c r="AL17" s="784"/>
      <c r="AM17" s="728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79">
        <f ca="1">OFFSET(N18,0,-1)+1</f>
        <v>3</v>
      </c>
      <c r="O18" s="779"/>
      <c r="P18" s="779"/>
      <c r="Q18" s="779"/>
      <c r="R18" s="779">
        <f ca="1">OFFSET(R18,0,-4)+1</f>
        <v>4</v>
      </c>
      <c r="S18" s="779"/>
      <c r="T18" s="779"/>
      <c r="U18" s="779"/>
      <c r="V18" s="779">
        <f ca="1">OFFSET(V18,0,-4)+1</f>
        <v>5</v>
      </c>
      <c r="W18" s="779"/>
      <c r="X18" s="779"/>
      <c r="Y18" s="779"/>
      <c r="Z18" s="581"/>
      <c r="AA18" s="581"/>
      <c r="AB18" s="581">
        <f ca="1">OFFSET(V18,0,0)+1</f>
        <v>6</v>
      </c>
      <c r="AC18" s="582">
        <f ca="1">AB18</f>
        <v>6</v>
      </c>
      <c r="AD18" s="580">
        <f ca="1">OFFSET(AD18,0,-1)+1</f>
        <v>7</v>
      </c>
      <c r="AE18" s="580">
        <f t="shared" ref="AE18:AJ18" ca="1" si="0">OFFSET(AE18,0,-1)+1</f>
        <v>8</v>
      </c>
      <c r="AF18" s="580">
        <f t="shared" ca="1" si="0"/>
        <v>9</v>
      </c>
      <c r="AG18" s="580">
        <f t="shared" ca="1" si="0"/>
        <v>10</v>
      </c>
      <c r="AH18" s="580">
        <f t="shared" ca="1" si="0"/>
        <v>11</v>
      </c>
      <c r="AI18" s="580">
        <f t="shared" ca="1" si="0"/>
        <v>12</v>
      </c>
      <c r="AJ18" s="580">
        <f t="shared" ca="1" si="0"/>
        <v>13</v>
      </c>
      <c r="AK18" s="580">
        <f ca="1">OFFSET(AK18,0,-1)+1</f>
        <v>14</v>
      </c>
      <c r="AL18" s="583"/>
      <c r="AM18" s="580">
        <v>15</v>
      </c>
    </row>
    <row r="19" spans="1:53" ht="22.5">
      <c r="A19" s="801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1">
        <f>mergeValue(A19)</f>
        <v>1</v>
      </c>
      <c r="M19" s="578" t="s">
        <v>23</v>
      </c>
      <c r="N19" s="803"/>
      <c r="O19" s="803"/>
      <c r="P19" s="803"/>
      <c r="Q19" s="803"/>
      <c r="R19" s="803"/>
      <c r="S19" s="803"/>
      <c r="T19" s="803"/>
      <c r="U19" s="803"/>
      <c r="V19" s="803"/>
      <c r="W19" s="803"/>
      <c r="X19" s="803"/>
      <c r="Y19" s="803"/>
      <c r="Z19" s="803"/>
      <c r="AA19" s="803"/>
      <c r="AB19" s="803"/>
      <c r="AC19" s="803"/>
      <c r="AD19" s="803"/>
      <c r="AE19" s="803"/>
      <c r="AF19" s="803"/>
      <c r="AG19" s="803"/>
      <c r="AH19" s="803"/>
      <c r="AI19" s="803"/>
      <c r="AJ19" s="803"/>
      <c r="AK19" s="803"/>
      <c r="AL19" s="803"/>
      <c r="AM19" s="591" t="s">
        <v>544</v>
      </c>
    </row>
    <row r="20" spans="1:53" ht="22.5">
      <c r="A20" s="801"/>
      <c r="B20" s="801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02"/>
      <c r="O20" s="802"/>
      <c r="P20" s="802"/>
      <c r="Q20" s="802"/>
      <c r="R20" s="802"/>
      <c r="S20" s="802"/>
      <c r="T20" s="802"/>
      <c r="U20" s="802"/>
      <c r="V20" s="802"/>
      <c r="W20" s="802"/>
      <c r="X20" s="802"/>
      <c r="Y20" s="802"/>
      <c r="Z20" s="802"/>
      <c r="AA20" s="802"/>
      <c r="AB20" s="802"/>
      <c r="AC20" s="802"/>
      <c r="AD20" s="802"/>
      <c r="AE20" s="802"/>
      <c r="AF20" s="802"/>
      <c r="AG20" s="802"/>
      <c r="AH20" s="802"/>
      <c r="AI20" s="802"/>
      <c r="AJ20" s="802"/>
      <c r="AK20" s="802"/>
      <c r="AL20" s="802"/>
      <c r="AM20" s="552" t="s">
        <v>545</v>
      </c>
    </row>
    <row r="21" spans="1:53" ht="45">
      <c r="A21" s="801"/>
      <c r="B21" s="801"/>
      <c r="C21" s="801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02"/>
      <c r="O21" s="802"/>
      <c r="P21" s="802"/>
      <c r="Q21" s="802"/>
      <c r="R21" s="802"/>
      <c r="S21" s="802"/>
      <c r="T21" s="802"/>
      <c r="U21" s="802"/>
      <c r="V21" s="802"/>
      <c r="W21" s="802"/>
      <c r="X21" s="802"/>
      <c r="Y21" s="802"/>
      <c r="Z21" s="802"/>
      <c r="AA21" s="802"/>
      <c r="AB21" s="802"/>
      <c r="AC21" s="802"/>
      <c r="AD21" s="802"/>
      <c r="AE21" s="802"/>
      <c r="AF21" s="802"/>
      <c r="AG21" s="802"/>
      <c r="AH21" s="802"/>
      <c r="AI21" s="802"/>
      <c r="AJ21" s="802"/>
      <c r="AK21" s="802"/>
      <c r="AL21" s="802"/>
      <c r="AM21" s="552" t="s">
        <v>683</v>
      </c>
    </row>
    <row r="22" spans="1:53" ht="20.100000000000001" customHeight="1">
      <c r="A22" s="801"/>
      <c r="B22" s="801"/>
      <c r="C22" s="801"/>
      <c r="D22" s="801">
        <v>1</v>
      </c>
      <c r="E22" s="298"/>
      <c r="F22" s="348"/>
      <c r="G22" s="349"/>
      <c r="H22" s="349"/>
      <c r="I22" s="804"/>
      <c r="J22" s="805"/>
      <c r="K22" s="770"/>
      <c r="L22" s="806" t="str">
        <f>mergeValue(A22) &amp;"."&amp; mergeValue(B22)&amp;"."&amp; mergeValue(C22)&amp;"."&amp; mergeValue(D22)</f>
        <v>1.1.1.1</v>
      </c>
      <c r="M22" s="807"/>
      <c r="N22" s="773" t="s">
        <v>87</v>
      </c>
      <c r="O22" s="793"/>
      <c r="P22" s="796" t="s">
        <v>96</v>
      </c>
      <c r="Q22" s="797"/>
      <c r="R22" s="773" t="s">
        <v>88</v>
      </c>
      <c r="S22" s="793"/>
      <c r="T22" s="794">
        <v>1</v>
      </c>
      <c r="U22" s="798"/>
      <c r="V22" s="773" t="s">
        <v>88</v>
      </c>
      <c r="W22" s="793"/>
      <c r="X22" s="794">
        <v>1</v>
      </c>
      <c r="Y22" s="795"/>
      <c r="Z22" s="773" t="s">
        <v>88</v>
      </c>
      <c r="AA22" s="191"/>
      <c r="AB22" s="113">
        <v>1</v>
      </c>
      <c r="AC22" s="420"/>
      <c r="AD22" s="660"/>
      <c r="AE22" s="660"/>
      <c r="AF22" s="660"/>
      <c r="AG22" s="660"/>
      <c r="AH22" s="662"/>
      <c r="AI22" s="572" t="s">
        <v>87</v>
      </c>
      <c r="AJ22" s="662"/>
      <c r="AK22" s="590" t="s">
        <v>88</v>
      </c>
      <c r="AL22" s="282"/>
      <c r="AM22" s="769" t="s">
        <v>549</v>
      </c>
      <c r="AN22" s="298" t="e">
        <f ca="1">strCheckDateOnDP(V22:AL22,List06_9_DP)</f>
        <v>#NAME?</v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801"/>
      <c r="B23" s="801"/>
      <c r="C23" s="801"/>
      <c r="D23" s="801"/>
      <c r="E23" s="298"/>
      <c r="F23" s="348"/>
      <c r="G23" s="349"/>
      <c r="H23" s="349"/>
      <c r="I23" s="804"/>
      <c r="J23" s="805"/>
      <c r="K23" s="770"/>
      <c r="L23" s="806"/>
      <c r="M23" s="807"/>
      <c r="N23" s="773"/>
      <c r="O23" s="793"/>
      <c r="P23" s="796"/>
      <c r="Q23" s="797"/>
      <c r="R23" s="773"/>
      <c r="S23" s="793"/>
      <c r="T23" s="794"/>
      <c r="U23" s="799"/>
      <c r="V23" s="773"/>
      <c r="W23" s="793"/>
      <c r="X23" s="794"/>
      <c r="Y23" s="795"/>
      <c r="Z23" s="773"/>
      <c r="AA23" s="442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5"/>
      <c r="AM23" s="769"/>
      <c r="AO23" s="317"/>
      <c r="AP23" s="317"/>
      <c r="AQ23" s="317"/>
      <c r="AR23" s="317"/>
      <c r="AS23" s="317"/>
      <c r="AT23" s="317"/>
    </row>
    <row r="24" spans="1:53" ht="20.100000000000001" customHeight="1">
      <c r="A24" s="801"/>
      <c r="B24" s="801"/>
      <c r="C24" s="801"/>
      <c r="D24" s="801"/>
      <c r="E24" s="298"/>
      <c r="F24" s="348"/>
      <c r="G24" s="349"/>
      <c r="H24" s="349"/>
      <c r="I24" s="804"/>
      <c r="J24" s="805"/>
      <c r="K24" s="770"/>
      <c r="L24" s="806"/>
      <c r="M24" s="807"/>
      <c r="N24" s="773"/>
      <c r="O24" s="793"/>
      <c r="P24" s="796"/>
      <c r="Q24" s="797"/>
      <c r="R24" s="773"/>
      <c r="S24" s="793"/>
      <c r="T24" s="794"/>
      <c r="U24" s="800"/>
      <c r="V24" s="773"/>
      <c r="W24" s="444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69"/>
      <c r="AO24" s="317"/>
      <c r="AP24" s="317"/>
      <c r="AQ24" s="317"/>
      <c r="AR24" s="317"/>
      <c r="AS24" s="317"/>
      <c r="AT24" s="317"/>
    </row>
    <row r="25" spans="1:53" ht="20.100000000000001" customHeight="1">
      <c r="A25" s="801"/>
      <c r="B25" s="801"/>
      <c r="C25" s="801"/>
      <c r="D25" s="801"/>
      <c r="E25" s="298"/>
      <c r="F25" s="348"/>
      <c r="G25" s="349"/>
      <c r="H25" s="349"/>
      <c r="I25" s="804"/>
      <c r="J25" s="805"/>
      <c r="K25" s="770"/>
      <c r="L25" s="806"/>
      <c r="M25" s="807"/>
      <c r="N25" s="773"/>
      <c r="O25" s="793"/>
      <c r="P25" s="796"/>
      <c r="Q25" s="797"/>
      <c r="R25" s="773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69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801"/>
      <c r="B26" s="801"/>
      <c r="C26" s="801"/>
      <c r="D26" s="801"/>
      <c r="E26" s="350"/>
      <c r="F26" s="351"/>
      <c r="G26" s="350"/>
      <c r="H26" s="350"/>
      <c r="I26" s="804"/>
      <c r="J26" s="805"/>
      <c r="K26" s="770"/>
      <c r="L26" s="806"/>
      <c r="M26" s="807"/>
      <c r="N26" s="773"/>
      <c r="O26" s="443"/>
      <c r="P26" s="164"/>
      <c r="Q26" s="210" t="s">
        <v>410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69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801"/>
      <c r="B27" s="801"/>
      <c r="C27" s="801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69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801"/>
      <c r="B28" s="801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801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3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eftLabels="1"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64" t="s">
        <v>567</v>
      </c>
      <c r="G2" s="765"/>
      <c r="H2" s="766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8" t="s">
        <v>510</v>
      </c>
      <c r="G4" s="728"/>
      <c r="H4" s="728"/>
      <c r="I4" s="767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27.12.2018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8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8"/>
      <c r="B9" s="319"/>
      <c r="C9" s="319"/>
      <c r="D9" s="319"/>
      <c r="F9" s="469" t="str">
        <f>"3." &amp;mergeValue(A9)</f>
        <v>3.1</v>
      </c>
      <c r="G9" s="554" t="s">
        <v>571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8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8"/>
      <c r="B11" s="768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Орловская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8"/>
      <c r="B12" s="768"/>
      <c r="C12" s="768">
        <v>1</v>
      </c>
      <c r="D12" s="479"/>
      <c r="F12" s="469" t="str">
        <f>"4."&amp;mergeValue(A12) &amp;"."&amp;mergeValue(B12)&amp;"."&amp;mergeValue(C12)</f>
        <v>4.1.1.1</v>
      </c>
      <c r="G12" s="476" t="s">
        <v>573</v>
      </c>
      <c r="H12" s="454"/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8"/>
      <c r="B13" s="768"/>
      <c r="C13" s="768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/>
      <c r="I13" s="769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8"/>
      <c r="B14" s="768"/>
      <c r="C14" s="768"/>
      <c r="D14" s="479"/>
      <c r="F14" s="473"/>
      <c r="G14" s="163" t="s">
        <v>4</v>
      </c>
      <c r="H14" s="478"/>
      <c r="I14" s="769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8"/>
      <c r="B15" s="768"/>
      <c r="C15" s="479"/>
      <c r="D15" s="479"/>
      <c r="F15" s="473"/>
      <c r="G15" s="162" t="s">
        <v>451</v>
      </c>
      <c r="H15" s="474"/>
      <c r="I15" s="475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8"/>
      <c r="B16" s="319"/>
      <c r="C16" s="319"/>
      <c r="D16" s="319"/>
      <c r="F16" s="473"/>
      <c r="G16" s="177" t="s">
        <v>582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581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62"/>
      <c r="G18" s="555"/>
      <c r="H18" s="556"/>
      <c r="I18" s="34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3" t="s">
        <v>680</v>
      </c>
      <c r="H19" s="763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>
      <c r="J5" s="86"/>
      <c r="K5" s="86"/>
      <c r="L5" s="791" t="s">
        <v>687</v>
      </c>
      <c r="M5" s="791"/>
      <c r="N5" s="791"/>
      <c r="O5" s="791"/>
      <c r="P5" s="791"/>
      <c r="Q5" s="791"/>
      <c r="R5" s="791"/>
      <c r="S5" s="791"/>
      <c r="T5" s="791"/>
      <c r="U5" s="595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80" t="str">
        <f>IF(NameOrPr_ch="",IF(NameOrPr="","",NameOrPr),NameOrPr_ch)</f>
        <v>Управление  по  тарифам  и  ценовой  политике  Орловской  области</v>
      </c>
      <c r="O7" s="780"/>
      <c r="P7" s="780"/>
      <c r="Q7" s="780"/>
      <c r="R7" s="780"/>
      <c r="S7" s="780"/>
      <c r="T7" s="780"/>
      <c r="U7" s="665"/>
      <c r="V7" s="343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49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80" t="str">
        <f>IF(datePr_ch="",IF(datePr="","",datePr),datePr_ch)</f>
        <v>18.12.2018</v>
      </c>
      <c r="O8" s="780"/>
      <c r="P8" s="780"/>
      <c r="Q8" s="780"/>
      <c r="R8" s="780"/>
      <c r="S8" s="780"/>
      <c r="T8" s="780"/>
      <c r="U8" s="665"/>
      <c r="V8" s="343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49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80" t="str">
        <f>IF(numberPr_ch="",IF(numberPr="","",numberPr),numberPr_ch)</f>
        <v>№ 616-т</v>
      </c>
      <c r="O9" s="780"/>
      <c r="P9" s="780"/>
      <c r="Q9" s="780"/>
      <c r="R9" s="780"/>
      <c r="S9" s="780"/>
      <c r="T9" s="780"/>
      <c r="U9" s="665"/>
      <c r="V9" s="343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49" s="463" customFormat="1" ht="18.75">
      <c r="G10" s="464"/>
      <c r="H10" s="464"/>
      <c r="L10" s="462"/>
      <c r="M10" s="656" t="s">
        <v>577</v>
      </c>
      <c r="N10" s="780" t="str">
        <f>IF(IstPub_ch="",IF(IstPub="","",IstPub),IstPub_ch)</f>
        <v>Орловская  правда № 143 от 25 декабря  2018 года.  Новая  жизнь № 53 от  28 декабря 2018 года.  Сайт.</v>
      </c>
      <c r="O10" s="780"/>
      <c r="P10" s="780"/>
      <c r="Q10" s="780"/>
      <c r="R10" s="780"/>
      <c r="S10" s="780"/>
      <c r="T10" s="780"/>
      <c r="U10" s="665"/>
      <c r="V10" s="343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49" s="255" customFormat="1" ht="11.25" hidden="1">
      <c r="G11" s="254"/>
      <c r="H11" s="254"/>
      <c r="L11" s="741"/>
      <c r="M11" s="741"/>
      <c r="N11" s="211"/>
      <c r="O11" s="211"/>
      <c r="P11" s="211"/>
      <c r="Q11" s="211"/>
      <c r="R11" s="810"/>
      <c r="S11" s="810"/>
      <c r="T11" s="810"/>
      <c r="U11" s="810"/>
      <c r="V11" s="810"/>
      <c r="W11" s="810"/>
      <c r="X11" s="120"/>
      <c r="AC11" s="319" t="s">
        <v>438</v>
      </c>
      <c r="AD11" s="319" t="s">
        <v>439</v>
      </c>
      <c r="AE11" s="319" t="s">
        <v>438</v>
      </c>
      <c r="AF11" s="319" t="s">
        <v>439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41"/>
      <c r="M12" s="741"/>
      <c r="N12" s="211"/>
      <c r="O12" s="211"/>
      <c r="P12" s="211"/>
      <c r="Q12" s="211"/>
      <c r="R12" s="810"/>
      <c r="S12" s="810"/>
      <c r="T12" s="810"/>
      <c r="U12" s="810"/>
      <c r="V12" s="810"/>
      <c r="W12" s="810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811"/>
      <c r="S13" s="811"/>
      <c r="T13" s="811"/>
      <c r="U13" s="811"/>
      <c r="V13" s="811"/>
      <c r="W13" s="811"/>
      <c r="X13" s="417"/>
      <c r="AC13" s="811"/>
      <c r="AD13" s="811"/>
      <c r="AE13" s="811"/>
      <c r="AF13" s="811"/>
      <c r="AG13" s="811"/>
      <c r="AH13" s="811"/>
      <c r="AI13" s="811"/>
      <c r="AJ13" s="811"/>
    </row>
    <row r="14" spans="7:49" ht="14.25" customHeight="1">
      <c r="J14" s="86"/>
      <c r="K14" s="86"/>
      <c r="L14" s="792" t="s">
        <v>510</v>
      </c>
      <c r="M14" s="792"/>
      <c r="N14" s="792"/>
      <c r="O14" s="792"/>
      <c r="P14" s="792"/>
      <c r="Q14" s="792"/>
      <c r="R14" s="792"/>
      <c r="S14" s="792"/>
      <c r="T14" s="792"/>
      <c r="U14" s="792"/>
      <c r="V14" s="792"/>
      <c r="W14" s="792"/>
      <c r="X14" s="792"/>
      <c r="Y14" s="792"/>
      <c r="Z14" s="792"/>
      <c r="AA14" s="792"/>
      <c r="AB14" s="792"/>
      <c r="AC14" s="792"/>
      <c r="AD14" s="792"/>
      <c r="AE14" s="792"/>
      <c r="AF14" s="792"/>
      <c r="AG14" s="792"/>
      <c r="AH14" s="792"/>
      <c r="AI14" s="792"/>
      <c r="AJ14" s="792"/>
      <c r="AK14" s="792"/>
      <c r="AL14" s="728" t="s">
        <v>511</v>
      </c>
    </row>
    <row r="15" spans="7:49" ht="14.25" customHeight="1">
      <c r="J15" s="86"/>
      <c r="K15" s="86"/>
      <c r="L15" s="792" t="s">
        <v>95</v>
      </c>
      <c r="M15" s="792" t="s">
        <v>548</v>
      </c>
      <c r="N15" s="792" t="s">
        <v>434</v>
      </c>
      <c r="O15" s="792"/>
      <c r="P15" s="792"/>
      <c r="Q15" s="812" t="s">
        <v>406</v>
      </c>
      <c r="R15" s="812"/>
      <c r="S15" s="812"/>
      <c r="T15" s="812"/>
      <c r="U15" s="812" t="s">
        <v>435</v>
      </c>
      <c r="V15" s="812"/>
      <c r="W15" s="812"/>
      <c r="X15" s="812"/>
      <c r="Y15" s="812" t="s">
        <v>409</v>
      </c>
      <c r="Z15" s="812"/>
      <c r="AA15" s="812"/>
      <c r="AB15" s="812"/>
      <c r="AC15" s="812" t="s">
        <v>534</v>
      </c>
      <c r="AD15" s="812"/>
      <c r="AE15" s="812"/>
      <c r="AF15" s="812"/>
      <c r="AG15" s="812"/>
      <c r="AH15" s="812"/>
      <c r="AI15" s="812"/>
      <c r="AJ15" s="792" t="s">
        <v>344</v>
      </c>
      <c r="AK15" s="784" t="s">
        <v>278</v>
      </c>
      <c r="AL15" s="728"/>
    </row>
    <row r="16" spans="7:49" ht="27.95" customHeight="1">
      <c r="J16" s="86"/>
      <c r="K16" s="86"/>
      <c r="L16" s="792"/>
      <c r="M16" s="792"/>
      <c r="N16" s="792"/>
      <c r="O16" s="792"/>
      <c r="P16" s="792"/>
      <c r="Q16" s="812"/>
      <c r="R16" s="812"/>
      <c r="S16" s="812"/>
      <c r="T16" s="812"/>
      <c r="U16" s="812"/>
      <c r="V16" s="812"/>
      <c r="W16" s="812"/>
      <c r="X16" s="812"/>
      <c r="Y16" s="812"/>
      <c r="Z16" s="812"/>
      <c r="AA16" s="812"/>
      <c r="AB16" s="812"/>
      <c r="AC16" s="812" t="s">
        <v>436</v>
      </c>
      <c r="AD16" s="812"/>
      <c r="AE16" s="728" t="s">
        <v>437</v>
      </c>
      <c r="AF16" s="728"/>
      <c r="AG16" s="814" t="s">
        <v>536</v>
      </c>
      <c r="AH16" s="814"/>
      <c r="AI16" s="814"/>
      <c r="AJ16" s="792"/>
      <c r="AK16" s="784"/>
      <c r="AL16" s="728"/>
    </row>
    <row r="17" spans="1:53" ht="14.25" customHeight="1">
      <c r="J17" s="86"/>
      <c r="K17" s="86"/>
      <c r="L17" s="792"/>
      <c r="M17" s="792"/>
      <c r="N17" s="792"/>
      <c r="O17" s="792"/>
      <c r="P17" s="792"/>
      <c r="Q17" s="812"/>
      <c r="R17" s="812"/>
      <c r="S17" s="812"/>
      <c r="T17" s="812"/>
      <c r="U17" s="812"/>
      <c r="V17" s="812"/>
      <c r="W17" s="812"/>
      <c r="X17" s="812"/>
      <c r="Y17" s="812"/>
      <c r="Z17" s="812"/>
      <c r="AA17" s="812"/>
      <c r="AB17" s="812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407</v>
      </c>
      <c r="AH17" s="813" t="s">
        <v>408</v>
      </c>
      <c r="AI17" s="813"/>
      <c r="AJ17" s="792"/>
      <c r="AK17" s="784"/>
      <c r="AL17" s="728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79">
        <f ca="1">OFFSET(N18,0,-1)+1</f>
        <v>3</v>
      </c>
      <c r="O18" s="779"/>
      <c r="P18" s="779"/>
      <c r="Q18" s="779">
        <f ca="1">OFFSET(Q18,0,-3)+1</f>
        <v>4</v>
      </c>
      <c r="R18" s="779"/>
      <c r="S18" s="779"/>
      <c r="T18" s="779"/>
      <c r="U18" s="779">
        <f ca="1">OFFSET(U18,0,-4)+1</f>
        <v>5</v>
      </c>
      <c r="V18" s="779"/>
      <c r="W18" s="779"/>
      <c r="X18" s="779"/>
      <c r="Y18" s="581"/>
      <c r="Z18" s="581"/>
      <c r="AA18" s="581">
        <f ca="1">OFFSET(U18,0,0)+1</f>
        <v>6</v>
      </c>
      <c r="AB18" s="582">
        <f ca="1">AA18</f>
        <v>6</v>
      </c>
      <c r="AC18" s="580">
        <f t="shared" ref="AC18:AJ18" ca="1" si="0">OFFSET(AC18,0,-1)+1</f>
        <v>7</v>
      </c>
      <c r="AD18" s="580">
        <f t="shared" ca="1" si="0"/>
        <v>8</v>
      </c>
      <c r="AE18" s="580">
        <f t="shared" ca="1" si="0"/>
        <v>9</v>
      </c>
      <c r="AF18" s="580">
        <f t="shared" ca="1" si="0"/>
        <v>10</v>
      </c>
      <c r="AG18" s="580">
        <f t="shared" ca="1" si="0"/>
        <v>11</v>
      </c>
      <c r="AH18" s="580">
        <f t="shared" ca="1" si="0"/>
        <v>12</v>
      </c>
      <c r="AI18" s="580">
        <f t="shared" ca="1" si="0"/>
        <v>13</v>
      </c>
      <c r="AJ18" s="580">
        <f t="shared" ca="1" si="0"/>
        <v>14</v>
      </c>
      <c r="AK18" s="583"/>
      <c r="AL18" s="580">
        <v>15</v>
      </c>
    </row>
    <row r="19" spans="1:53" ht="22.5">
      <c r="A19" s="801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25"/>
      <c r="O19" s="826"/>
      <c r="P19" s="826"/>
      <c r="Q19" s="826"/>
      <c r="R19" s="826"/>
      <c r="S19" s="826"/>
      <c r="T19" s="826"/>
      <c r="U19" s="826"/>
      <c r="V19" s="826"/>
      <c r="W19" s="826"/>
      <c r="X19" s="826"/>
      <c r="Y19" s="826"/>
      <c r="Z19" s="826"/>
      <c r="AA19" s="826"/>
      <c r="AB19" s="826"/>
      <c r="AC19" s="826"/>
      <c r="AD19" s="826"/>
      <c r="AE19" s="826"/>
      <c r="AF19" s="826"/>
      <c r="AG19" s="826"/>
      <c r="AH19" s="826"/>
      <c r="AI19" s="826"/>
      <c r="AJ19" s="826"/>
      <c r="AK19" s="826"/>
      <c r="AL19" s="618" t="s">
        <v>544</v>
      </c>
    </row>
    <row r="20" spans="1:53" ht="22.5">
      <c r="A20" s="801"/>
      <c r="B20" s="801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21"/>
      <c r="O20" s="802"/>
      <c r="P20" s="802"/>
      <c r="Q20" s="802"/>
      <c r="R20" s="802"/>
      <c r="S20" s="802"/>
      <c r="T20" s="802"/>
      <c r="U20" s="802"/>
      <c r="V20" s="802"/>
      <c r="W20" s="802"/>
      <c r="X20" s="802"/>
      <c r="Y20" s="802"/>
      <c r="Z20" s="802"/>
      <c r="AA20" s="802"/>
      <c r="AB20" s="802"/>
      <c r="AC20" s="802"/>
      <c r="AD20" s="802"/>
      <c r="AE20" s="802"/>
      <c r="AF20" s="802"/>
      <c r="AG20" s="802"/>
      <c r="AH20" s="802"/>
      <c r="AI20" s="802"/>
      <c r="AJ20" s="802"/>
      <c r="AK20" s="802"/>
      <c r="AL20" s="617" t="s">
        <v>545</v>
      </c>
    </row>
    <row r="21" spans="1:53" ht="45">
      <c r="A21" s="801"/>
      <c r="B21" s="801"/>
      <c r="C21" s="801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21"/>
      <c r="O21" s="802"/>
      <c r="P21" s="802"/>
      <c r="Q21" s="802"/>
      <c r="R21" s="802"/>
      <c r="S21" s="802"/>
      <c r="T21" s="802"/>
      <c r="U21" s="802"/>
      <c r="V21" s="802"/>
      <c r="W21" s="802"/>
      <c r="X21" s="802"/>
      <c r="Y21" s="802"/>
      <c r="Z21" s="802"/>
      <c r="AA21" s="802"/>
      <c r="AB21" s="802"/>
      <c r="AC21" s="802"/>
      <c r="AD21" s="802"/>
      <c r="AE21" s="802"/>
      <c r="AF21" s="802"/>
      <c r="AG21" s="802"/>
      <c r="AH21" s="802"/>
      <c r="AI21" s="802"/>
      <c r="AJ21" s="802"/>
      <c r="AK21" s="802"/>
      <c r="AL21" s="617" t="s">
        <v>683</v>
      </c>
    </row>
    <row r="22" spans="1:53" ht="20.100000000000001" customHeight="1">
      <c r="A22" s="801"/>
      <c r="B22" s="801"/>
      <c r="C22" s="801"/>
      <c r="D22" s="801">
        <v>1</v>
      </c>
      <c r="E22" s="298"/>
      <c r="F22" s="348"/>
      <c r="G22" s="349"/>
      <c r="H22" s="349"/>
      <c r="I22" s="804"/>
      <c r="J22" s="805"/>
      <c r="K22" s="770"/>
      <c r="L22" s="822" t="str">
        <f>mergeValue(A22) &amp;"."&amp; mergeValue(B22)&amp;"."&amp; mergeValue(C22)&amp;"."&amp; mergeValue(D22)</f>
        <v>1.1.1.1</v>
      </c>
      <c r="M22" s="815"/>
      <c r="N22" s="817"/>
      <c r="O22" s="796" t="s">
        <v>96</v>
      </c>
      <c r="P22" s="797"/>
      <c r="Q22" s="773" t="s">
        <v>88</v>
      </c>
      <c r="R22" s="793"/>
      <c r="S22" s="794">
        <v>1</v>
      </c>
      <c r="T22" s="818"/>
      <c r="U22" s="773" t="s">
        <v>88</v>
      </c>
      <c r="V22" s="793"/>
      <c r="W22" s="794" t="s">
        <v>96</v>
      </c>
      <c r="X22" s="823"/>
      <c r="Y22" s="773" t="s">
        <v>88</v>
      </c>
      <c r="Z22" s="191"/>
      <c r="AA22" s="113">
        <v>1</v>
      </c>
      <c r="AB22" s="598"/>
      <c r="AC22" s="660"/>
      <c r="AD22" s="660"/>
      <c r="AE22" s="661"/>
      <c r="AF22" s="660"/>
      <c r="AG22" s="662"/>
      <c r="AH22" s="572" t="s">
        <v>87</v>
      </c>
      <c r="AI22" s="662"/>
      <c r="AJ22" s="590" t="s">
        <v>88</v>
      </c>
      <c r="AK22" s="282"/>
      <c r="AL22" s="769" t="s">
        <v>549</v>
      </c>
      <c r="AM22" s="298" t="e">
        <f ca="1">strCheckDateOnDP(AC22:AK22,List06_10_DP)</f>
        <v>#NAME?</v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801"/>
      <c r="B23" s="801"/>
      <c r="C23" s="801"/>
      <c r="D23" s="801"/>
      <c r="E23" s="298"/>
      <c r="F23" s="348"/>
      <c r="G23" s="349"/>
      <c r="H23" s="349"/>
      <c r="I23" s="804"/>
      <c r="J23" s="805"/>
      <c r="K23" s="770"/>
      <c r="L23" s="806"/>
      <c r="M23" s="816"/>
      <c r="N23" s="817"/>
      <c r="O23" s="796"/>
      <c r="P23" s="797"/>
      <c r="Q23" s="773"/>
      <c r="R23" s="793"/>
      <c r="S23" s="794"/>
      <c r="T23" s="819"/>
      <c r="U23" s="773"/>
      <c r="V23" s="793"/>
      <c r="W23" s="794"/>
      <c r="X23" s="824"/>
      <c r="Y23" s="773"/>
      <c r="Z23" s="442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5"/>
      <c r="AL23" s="769"/>
      <c r="AN23" s="317"/>
      <c r="AO23" s="317"/>
      <c r="AP23" s="317"/>
      <c r="AQ23" s="317"/>
      <c r="AR23" s="317"/>
      <c r="AS23" s="317"/>
    </row>
    <row r="24" spans="1:53" ht="20.100000000000001" customHeight="1">
      <c r="A24" s="801"/>
      <c r="B24" s="801"/>
      <c r="C24" s="801"/>
      <c r="D24" s="801"/>
      <c r="E24" s="298"/>
      <c r="F24" s="348"/>
      <c r="G24" s="349"/>
      <c r="H24" s="349"/>
      <c r="I24" s="804"/>
      <c r="J24" s="805"/>
      <c r="K24" s="770"/>
      <c r="L24" s="806"/>
      <c r="M24" s="816"/>
      <c r="N24" s="817"/>
      <c r="O24" s="796"/>
      <c r="P24" s="797"/>
      <c r="Q24" s="773"/>
      <c r="R24" s="793"/>
      <c r="S24" s="794"/>
      <c r="T24" s="820"/>
      <c r="U24" s="773"/>
      <c r="V24" s="444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69"/>
      <c r="AN24" s="317"/>
      <c r="AO24" s="317"/>
      <c r="AP24" s="317"/>
      <c r="AQ24" s="317"/>
      <c r="AR24" s="317"/>
      <c r="AS24" s="317"/>
    </row>
    <row r="25" spans="1:53" ht="20.100000000000001" customHeight="1">
      <c r="A25" s="801"/>
      <c r="B25" s="801"/>
      <c r="C25" s="801"/>
      <c r="D25" s="801"/>
      <c r="E25" s="298"/>
      <c r="F25" s="348"/>
      <c r="G25" s="349"/>
      <c r="H25" s="349"/>
      <c r="I25" s="804"/>
      <c r="J25" s="805"/>
      <c r="K25" s="770"/>
      <c r="L25" s="806"/>
      <c r="M25" s="816"/>
      <c r="N25" s="817"/>
      <c r="O25" s="796"/>
      <c r="P25" s="797"/>
      <c r="Q25" s="773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69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801"/>
      <c r="B26" s="801"/>
      <c r="C26" s="801"/>
      <c r="D26" s="801"/>
      <c r="E26" s="350"/>
      <c r="F26" s="351"/>
      <c r="G26" s="350"/>
      <c r="H26" s="350"/>
      <c r="I26" s="804"/>
      <c r="J26" s="805"/>
      <c r="K26" s="770"/>
      <c r="L26" s="806"/>
      <c r="M26" s="816"/>
      <c r="N26" s="443"/>
      <c r="O26" s="164"/>
      <c r="P26" s="210" t="s">
        <v>410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69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801"/>
      <c r="B27" s="801"/>
      <c r="C27" s="801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69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801"/>
      <c r="B28" s="801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801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eftLabels="1"/>
  <mergeCells count="54"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64" t="s">
        <v>567</v>
      </c>
      <c r="G2" s="765"/>
      <c r="H2" s="766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8" t="s">
        <v>510</v>
      </c>
      <c r="G4" s="728"/>
      <c r="H4" s="728"/>
      <c r="I4" s="767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27.12.2018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8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8"/>
      <c r="B9" s="319"/>
      <c r="C9" s="319"/>
      <c r="D9" s="319"/>
      <c r="F9" s="469" t="str">
        <f>"3." &amp;mergeValue(A9)</f>
        <v>3.1</v>
      </c>
      <c r="G9" s="554" t="s">
        <v>571</v>
      </c>
      <c r="H9" s="45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8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8"/>
      <c r="B11" s="768">
        <v>1</v>
      </c>
      <c r="C11" s="601"/>
      <c r="D11" s="601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Орловская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8"/>
      <c r="B12" s="768"/>
      <c r="C12" s="768">
        <v>1</v>
      </c>
      <c r="D12" s="601"/>
      <c r="F12" s="469" t="str">
        <f>"4."&amp;mergeValue(A12) &amp;"."&amp;mergeValue(B12)&amp;"."&amp;mergeValue(C12)</f>
        <v>4.1.1.1</v>
      </c>
      <c r="G12" s="476" t="s">
        <v>573</v>
      </c>
      <c r="H12" s="454" t="str">
        <f>IF(Территории!H13="","","" &amp; Территории!H13 &amp; "")</f>
        <v>Урицкий муниципальный район</v>
      </c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8"/>
      <c r="B13" s="768"/>
      <c r="C13" s="768"/>
      <c r="D13" s="601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 t="str">
        <f>IF(Территории!R14="","","" &amp; Территории!R14 &amp; "")</f>
        <v>Нарышкино городское поселение (54655151)</v>
      </c>
      <c r="I13" s="674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3" t="s">
        <v>680</v>
      </c>
      <c r="H15" s="763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705" t="str">
        <f>"Код отчёта: " &amp; GetCode()</f>
        <v>Код отчёта: FAS.JKH.OPEN.INFO.PRICE.HVS</v>
      </c>
      <c r="C2" s="705"/>
      <c r="D2" s="705"/>
      <c r="E2" s="705"/>
      <c r="F2" s="705"/>
      <c r="G2" s="705"/>
      <c r="Q2" s="356"/>
      <c r="R2" s="356"/>
      <c r="S2" s="356"/>
      <c r="T2" s="356"/>
      <c r="U2" s="356"/>
      <c r="V2" s="356"/>
      <c r="W2" s="356"/>
    </row>
    <row r="3" spans="1:27" ht="18" customHeight="1">
      <c r="B3" s="706" t="str">
        <f>"Версия " &amp; GetVersion()</f>
        <v>Версия 1.0.1</v>
      </c>
      <c r="C3" s="706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9" t="s">
        <v>495</v>
      </c>
      <c r="C5" s="710"/>
      <c r="D5" s="710"/>
      <c r="E5" s="710"/>
      <c r="F5" s="710"/>
      <c r="G5" s="710"/>
      <c r="H5" s="710"/>
      <c r="I5" s="710"/>
      <c r="J5" s="710"/>
      <c r="K5" s="710"/>
      <c r="L5" s="710"/>
      <c r="M5" s="710"/>
      <c r="N5" s="710"/>
      <c r="O5" s="710"/>
      <c r="P5" s="710"/>
      <c r="Q5" s="710"/>
      <c r="R5" s="710"/>
      <c r="S5" s="710"/>
      <c r="T5" s="710"/>
      <c r="U5" s="710"/>
      <c r="V5" s="710"/>
      <c r="W5" s="710"/>
      <c r="X5" s="710"/>
      <c r="Y5" s="710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07" t="s">
        <v>676</v>
      </c>
      <c r="F7" s="707"/>
      <c r="G7" s="707"/>
      <c r="H7" s="707"/>
      <c r="I7" s="707"/>
      <c r="J7" s="707"/>
      <c r="K7" s="707"/>
      <c r="L7" s="707"/>
      <c r="M7" s="707"/>
      <c r="N7" s="707"/>
      <c r="O7" s="707"/>
      <c r="P7" s="707"/>
      <c r="Q7" s="707"/>
      <c r="R7" s="707"/>
      <c r="S7" s="707"/>
      <c r="T7" s="707"/>
      <c r="U7" s="707"/>
      <c r="V7" s="707"/>
      <c r="W7" s="707"/>
      <c r="X7" s="707"/>
      <c r="Y7" s="58"/>
    </row>
    <row r="8" spans="1:27" ht="15" customHeight="1">
      <c r="A8" s="42"/>
      <c r="B8" s="77"/>
      <c r="C8" s="76"/>
      <c r="D8" s="59"/>
      <c r="E8" s="707"/>
      <c r="F8" s="707"/>
      <c r="G8" s="707"/>
      <c r="H8" s="707"/>
      <c r="I8" s="707"/>
      <c r="J8" s="707"/>
      <c r="K8" s="707"/>
      <c r="L8" s="707"/>
      <c r="M8" s="707"/>
      <c r="N8" s="707"/>
      <c r="O8" s="707"/>
      <c r="P8" s="707"/>
      <c r="Q8" s="707"/>
      <c r="R8" s="707"/>
      <c r="S8" s="707"/>
      <c r="T8" s="707"/>
      <c r="U8" s="707"/>
      <c r="V8" s="707"/>
      <c r="W8" s="707"/>
      <c r="X8" s="707"/>
      <c r="Y8" s="58"/>
    </row>
    <row r="9" spans="1:27" ht="15" customHeight="1">
      <c r="A9" s="42"/>
      <c r="B9" s="77"/>
      <c r="C9" s="76"/>
      <c r="D9" s="59"/>
      <c r="E9" s="707"/>
      <c r="F9" s="707"/>
      <c r="G9" s="707"/>
      <c r="H9" s="707"/>
      <c r="I9" s="707"/>
      <c r="J9" s="707"/>
      <c r="K9" s="707"/>
      <c r="L9" s="707"/>
      <c r="M9" s="707"/>
      <c r="N9" s="707"/>
      <c r="O9" s="707"/>
      <c r="P9" s="707"/>
      <c r="Q9" s="707"/>
      <c r="R9" s="707"/>
      <c r="S9" s="707"/>
      <c r="T9" s="707"/>
      <c r="U9" s="707"/>
      <c r="V9" s="707"/>
      <c r="W9" s="707"/>
      <c r="X9" s="707"/>
      <c r="Y9" s="58"/>
    </row>
    <row r="10" spans="1:27" ht="10.5" customHeight="1">
      <c r="A10" s="42"/>
      <c r="B10" s="77"/>
      <c r="C10" s="76"/>
      <c r="D10" s="59"/>
      <c r="E10" s="707"/>
      <c r="F10" s="707"/>
      <c r="G10" s="707"/>
      <c r="H10" s="707"/>
      <c r="I10" s="707"/>
      <c r="J10" s="707"/>
      <c r="K10" s="707"/>
      <c r="L10" s="707"/>
      <c r="M10" s="707"/>
      <c r="N10" s="707"/>
      <c r="O10" s="707"/>
      <c r="P10" s="707"/>
      <c r="Q10" s="707"/>
      <c r="R10" s="707"/>
      <c r="S10" s="707"/>
      <c r="T10" s="707"/>
      <c r="U10" s="707"/>
      <c r="V10" s="707"/>
      <c r="W10" s="707"/>
      <c r="X10" s="707"/>
      <c r="Y10" s="58"/>
    </row>
    <row r="11" spans="1:27" ht="27" customHeight="1">
      <c r="A11" s="42"/>
      <c r="B11" s="77"/>
      <c r="C11" s="76"/>
      <c r="D11" s="59"/>
      <c r="E11" s="707"/>
      <c r="F11" s="707"/>
      <c r="G11" s="707"/>
      <c r="H11" s="707"/>
      <c r="I11" s="707"/>
      <c r="J11" s="707"/>
      <c r="K11" s="707"/>
      <c r="L11" s="707"/>
      <c r="M11" s="707"/>
      <c r="N11" s="707"/>
      <c r="O11" s="707"/>
      <c r="P11" s="707"/>
      <c r="Q11" s="707"/>
      <c r="R11" s="707"/>
      <c r="S11" s="707"/>
      <c r="T11" s="707"/>
      <c r="U11" s="707"/>
      <c r="V11" s="707"/>
      <c r="W11" s="707"/>
      <c r="X11" s="707"/>
      <c r="Y11" s="58"/>
    </row>
    <row r="12" spans="1:27" ht="12" customHeight="1">
      <c r="A12" s="42"/>
      <c r="B12" s="77"/>
      <c r="C12" s="76"/>
      <c r="D12" s="59"/>
      <c r="E12" s="707"/>
      <c r="F12" s="707"/>
      <c r="G12" s="707"/>
      <c r="H12" s="707"/>
      <c r="I12" s="707"/>
      <c r="J12" s="707"/>
      <c r="K12" s="707"/>
      <c r="L12" s="707"/>
      <c r="M12" s="707"/>
      <c r="N12" s="707"/>
      <c r="O12" s="707"/>
      <c r="P12" s="707"/>
      <c r="Q12" s="707"/>
      <c r="R12" s="707"/>
      <c r="S12" s="707"/>
      <c r="T12" s="707"/>
      <c r="U12" s="707"/>
      <c r="V12" s="707"/>
      <c r="W12" s="707"/>
      <c r="X12" s="707"/>
      <c r="Y12" s="58"/>
    </row>
    <row r="13" spans="1:27" ht="38.25" customHeight="1">
      <c r="A13" s="42"/>
      <c r="B13" s="77"/>
      <c r="C13" s="76"/>
      <c r="D13" s="59"/>
      <c r="E13" s="707"/>
      <c r="F13" s="707"/>
      <c r="G13" s="707"/>
      <c r="H13" s="707"/>
      <c r="I13" s="707"/>
      <c r="J13" s="707"/>
      <c r="K13" s="707"/>
      <c r="L13" s="707"/>
      <c r="M13" s="707"/>
      <c r="N13" s="707"/>
      <c r="O13" s="707"/>
      <c r="P13" s="707"/>
      <c r="Q13" s="707"/>
      <c r="R13" s="707"/>
      <c r="S13" s="707"/>
      <c r="T13" s="707"/>
      <c r="U13" s="707"/>
      <c r="V13" s="707"/>
      <c r="W13" s="707"/>
      <c r="X13" s="707"/>
      <c r="Y13" s="72"/>
    </row>
    <row r="14" spans="1:27" ht="15" customHeight="1">
      <c r="A14" s="42"/>
      <c r="B14" s="77"/>
      <c r="C14" s="76"/>
      <c r="D14" s="59"/>
      <c r="E14" s="707"/>
      <c r="F14" s="707"/>
      <c r="G14" s="707"/>
      <c r="H14" s="707"/>
      <c r="I14" s="707"/>
      <c r="J14" s="707"/>
      <c r="K14" s="707"/>
      <c r="L14" s="707"/>
      <c r="M14" s="707"/>
      <c r="N14" s="707"/>
      <c r="O14" s="707"/>
      <c r="P14" s="707"/>
      <c r="Q14" s="707"/>
      <c r="R14" s="707"/>
      <c r="S14" s="707"/>
      <c r="T14" s="707"/>
      <c r="U14" s="707"/>
      <c r="V14" s="707"/>
      <c r="W14" s="707"/>
      <c r="X14" s="707"/>
      <c r="Y14" s="58"/>
    </row>
    <row r="15" spans="1:27" ht="15">
      <c r="A15" s="42"/>
      <c r="B15" s="77"/>
      <c r="C15" s="76"/>
      <c r="D15" s="59"/>
      <c r="E15" s="707"/>
      <c r="F15" s="707"/>
      <c r="G15" s="707"/>
      <c r="H15" s="707"/>
      <c r="I15" s="707"/>
      <c r="J15" s="707"/>
      <c r="K15" s="707"/>
      <c r="L15" s="707"/>
      <c r="M15" s="707"/>
      <c r="N15" s="707"/>
      <c r="O15" s="707"/>
      <c r="P15" s="707"/>
      <c r="Q15" s="707"/>
      <c r="R15" s="707"/>
      <c r="S15" s="707"/>
      <c r="T15" s="707"/>
      <c r="U15" s="707"/>
      <c r="V15" s="707"/>
      <c r="W15" s="707"/>
      <c r="X15" s="707"/>
      <c r="Y15" s="58"/>
    </row>
    <row r="16" spans="1:27" ht="15">
      <c r="A16" s="42"/>
      <c r="B16" s="77"/>
      <c r="C16" s="76"/>
      <c r="D16" s="59"/>
      <c r="E16" s="707"/>
      <c r="F16" s="707"/>
      <c r="G16" s="707"/>
      <c r="H16" s="707"/>
      <c r="I16" s="707"/>
      <c r="J16" s="707"/>
      <c r="K16" s="707"/>
      <c r="L16" s="707"/>
      <c r="M16" s="707"/>
      <c r="N16" s="707"/>
      <c r="O16" s="707"/>
      <c r="P16" s="707"/>
      <c r="Q16" s="707"/>
      <c r="R16" s="707"/>
      <c r="S16" s="707"/>
      <c r="T16" s="707"/>
      <c r="U16" s="707"/>
      <c r="V16" s="707"/>
      <c r="W16" s="707"/>
      <c r="X16" s="707"/>
      <c r="Y16" s="58"/>
    </row>
    <row r="17" spans="1:25" ht="15" customHeight="1">
      <c r="A17" s="42"/>
      <c r="B17" s="77"/>
      <c r="C17" s="76"/>
      <c r="D17" s="59"/>
      <c r="E17" s="707"/>
      <c r="F17" s="707"/>
      <c r="G17" s="707"/>
      <c r="H17" s="707"/>
      <c r="I17" s="707"/>
      <c r="J17" s="707"/>
      <c r="K17" s="707"/>
      <c r="L17" s="707"/>
      <c r="M17" s="707"/>
      <c r="N17" s="707"/>
      <c r="O17" s="707"/>
      <c r="P17" s="707"/>
      <c r="Q17" s="707"/>
      <c r="R17" s="707"/>
      <c r="S17" s="707"/>
      <c r="T17" s="707"/>
      <c r="U17" s="707"/>
      <c r="V17" s="707"/>
      <c r="W17" s="707"/>
      <c r="X17" s="707"/>
      <c r="Y17" s="58"/>
    </row>
    <row r="18" spans="1:25" ht="15">
      <c r="A18" s="42"/>
      <c r="B18" s="77"/>
      <c r="C18" s="76"/>
      <c r="D18" s="59"/>
      <c r="E18" s="707"/>
      <c r="F18" s="707"/>
      <c r="G18" s="707"/>
      <c r="H18" s="707"/>
      <c r="I18" s="707"/>
      <c r="J18" s="707"/>
      <c r="K18" s="707"/>
      <c r="L18" s="707"/>
      <c r="M18" s="707"/>
      <c r="N18" s="707"/>
      <c r="O18" s="707"/>
      <c r="P18" s="707"/>
      <c r="Q18" s="707"/>
      <c r="R18" s="707"/>
      <c r="S18" s="707"/>
      <c r="T18" s="707"/>
      <c r="U18" s="707"/>
      <c r="V18" s="707"/>
      <c r="W18" s="707"/>
      <c r="X18" s="707"/>
      <c r="Y18" s="58"/>
    </row>
    <row r="19" spans="1:25" ht="59.25" customHeight="1">
      <c r="A19" s="42"/>
      <c r="B19" s="77"/>
      <c r="C19" s="76"/>
      <c r="D19" s="65"/>
      <c r="E19" s="707"/>
      <c r="F19" s="707"/>
      <c r="G19" s="707"/>
      <c r="H19" s="707"/>
      <c r="I19" s="707"/>
      <c r="J19" s="707"/>
      <c r="K19" s="707"/>
      <c r="L19" s="707"/>
      <c r="M19" s="707"/>
      <c r="N19" s="707"/>
      <c r="O19" s="707"/>
      <c r="P19" s="707"/>
      <c r="Q19" s="707"/>
      <c r="R19" s="707"/>
      <c r="S19" s="707"/>
      <c r="T19" s="707"/>
      <c r="U19" s="707"/>
      <c r="V19" s="707"/>
      <c r="W19" s="707"/>
      <c r="X19" s="707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12" t="s">
        <v>257</v>
      </c>
      <c r="G21" s="713"/>
      <c r="H21" s="713"/>
      <c r="I21" s="713"/>
      <c r="J21" s="713"/>
      <c r="K21" s="713"/>
      <c r="L21" s="713"/>
      <c r="M21" s="713"/>
      <c r="N21" s="59"/>
      <c r="O21" s="70" t="s">
        <v>240</v>
      </c>
      <c r="P21" s="714" t="s">
        <v>241</v>
      </c>
      <c r="Q21" s="715"/>
      <c r="R21" s="715"/>
      <c r="S21" s="715"/>
      <c r="T21" s="715"/>
      <c r="U21" s="715"/>
      <c r="V21" s="715"/>
      <c r="W21" s="715"/>
      <c r="X21" s="715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12" t="s">
        <v>243</v>
      </c>
      <c r="G22" s="713"/>
      <c r="H22" s="713"/>
      <c r="I22" s="713"/>
      <c r="J22" s="713"/>
      <c r="K22" s="713"/>
      <c r="L22" s="713"/>
      <c r="M22" s="713"/>
      <c r="N22" s="59"/>
      <c r="O22" s="73" t="s">
        <v>240</v>
      </c>
      <c r="P22" s="714" t="s">
        <v>674</v>
      </c>
      <c r="Q22" s="715"/>
      <c r="R22" s="715"/>
      <c r="S22" s="715"/>
      <c r="T22" s="715"/>
      <c r="U22" s="715"/>
      <c r="V22" s="715"/>
      <c r="W22" s="715"/>
      <c r="X22" s="715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8"/>
      <c r="Q23" s="708"/>
      <c r="R23" s="708"/>
      <c r="S23" s="708"/>
      <c r="T23" s="708"/>
      <c r="U23" s="708"/>
      <c r="V23" s="708"/>
      <c r="W23" s="708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11" t="s">
        <v>442</v>
      </c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58"/>
    </row>
    <row r="36" spans="1:25" ht="38.25" hidden="1" customHeight="1">
      <c r="A36" s="42"/>
      <c r="B36" s="77"/>
      <c r="C36" s="76"/>
      <c r="D36" s="60"/>
      <c r="E36" s="711"/>
      <c r="F36" s="711"/>
      <c r="G36" s="711"/>
      <c r="H36" s="711"/>
      <c r="I36" s="711"/>
      <c r="J36" s="711"/>
      <c r="K36" s="711"/>
      <c r="L36" s="711"/>
      <c r="M36" s="711"/>
      <c r="N36" s="711"/>
      <c r="O36" s="711"/>
      <c r="P36" s="711"/>
      <c r="Q36" s="711"/>
      <c r="R36" s="711"/>
      <c r="S36" s="711"/>
      <c r="T36" s="711"/>
      <c r="U36" s="711"/>
      <c r="V36" s="711"/>
      <c r="W36" s="711"/>
      <c r="X36" s="711"/>
      <c r="Y36" s="58"/>
    </row>
    <row r="37" spans="1:25" ht="9.75" hidden="1" customHeight="1">
      <c r="A37" s="42"/>
      <c r="B37" s="77"/>
      <c r="C37" s="76"/>
      <c r="D37" s="60"/>
      <c r="E37" s="711"/>
      <c r="F37" s="711"/>
      <c r="G37" s="711"/>
      <c r="H37" s="711"/>
      <c r="I37" s="711"/>
      <c r="J37" s="711"/>
      <c r="K37" s="711"/>
      <c r="L37" s="711"/>
      <c r="M37" s="711"/>
      <c r="N37" s="711"/>
      <c r="O37" s="711"/>
      <c r="P37" s="711"/>
      <c r="Q37" s="711"/>
      <c r="R37" s="711"/>
      <c r="S37" s="711"/>
      <c r="T37" s="711"/>
      <c r="U37" s="711"/>
      <c r="V37" s="711"/>
      <c r="W37" s="711"/>
      <c r="X37" s="711"/>
      <c r="Y37" s="58"/>
    </row>
    <row r="38" spans="1:25" ht="51" hidden="1" customHeight="1">
      <c r="A38" s="42"/>
      <c r="B38" s="77"/>
      <c r="C38" s="76"/>
      <c r="D38" s="60"/>
      <c r="E38" s="711"/>
      <c r="F38" s="711"/>
      <c r="G38" s="711"/>
      <c r="H38" s="711"/>
      <c r="I38" s="711"/>
      <c r="J38" s="711"/>
      <c r="K38" s="711"/>
      <c r="L38" s="711"/>
      <c r="M38" s="711"/>
      <c r="N38" s="711"/>
      <c r="O38" s="711"/>
      <c r="P38" s="711"/>
      <c r="Q38" s="711"/>
      <c r="R38" s="711"/>
      <c r="S38" s="711"/>
      <c r="T38" s="711"/>
      <c r="U38" s="711"/>
      <c r="V38" s="711"/>
      <c r="W38" s="711"/>
      <c r="X38" s="711"/>
      <c r="Y38" s="58"/>
    </row>
    <row r="39" spans="1:25" ht="15" hidden="1" customHeight="1">
      <c r="A39" s="42"/>
      <c r="B39" s="77"/>
      <c r="C39" s="76"/>
      <c r="D39" s="60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58"/>
    </row>
    <row r="40" spans="1:25" ht="12" hidden="1" customHeight="1">
      <c r="A40" s="42"/>
      <c r="B40" s="77"/>
      <c r="C40" s="76"/>
      <c r="D40" s="60"/>
      <c r="E40" s="697"/>
      <c r="F40" s="698"/>
      <c r="G40" s="698"/>
      <c r="H40" s="698"/>
      <c r="I40" s="698"/>
      <c r="J40" s="698"/>
      <c r="K40" s="698"/>
      <c r="L40" s="698"/>
      <c r="M40" s="698"/>
      <c r="N40" s="698"/>
      <c r="O40" s="698"/>
      <c r="P40" s="698"/>
      <c r="Q40" s="698"/>
      <c r="R40" s="698"/>
      <c r="S40" s="698"/>
      <c r="T40" s="698"/>
      <c r="U40" s="698"/>
      <c r="V40" s="698"/>
      <c r="W40" s="698"/>
      <c r="X40" s="698"/>
      <c r="Y40" s="58"/>
    </row>
    <row r="41" spans="1:25" ht="38.25" hidden="1" customHeight="1">
      <c r="A41" s="42"/>
      <c r="B41" s="77"/>
      <c r="C41" s="76"/>
      <c r="D41" s="60"/>
      <c r="E41" s="711"/>
      <c r="F41" s="711"/>
      <c r="G41" s="711"/>
      <c r="H41" s="711"/>
      <c r="I41" s="711"/>
      <c r="J41" s="711"/>
      <c r="K41" s="711"/>
      <c r="L41" s="711"/>
      <c r="M41" s="711"/>
      <c r="N41" s="711"/>
      <c r="O41" s="711"/>
      <c r="P41" s="711"/>
      <c r="Q41" s="711"/>
      <c r="R41" s="711"/>
      <c r="S41" s="711"/>
      <c r="T41" s="711"/>
      <c r="U41" s="711"/>
      <c r="V41" s="711"/>
      <c r="W41" s="711"/>
      <c r="X41" s="711"/>
      <c r="Y41" s="58"/>
    </row>
    <row r="42" spans="1:25" ht="15" hidden="1">
      <c r="A42" s="42"/>
      <c r="B42" s="77"/>
      <c r="C42" s="76"/>
      <c r="D42" s="60"/>
      <c r="E42" s="711"/>
      <c r="F42" s="711"/>
      <c r="G42" s="711"/>
      <c r="H42" s="711"/>
      <c r="I42" s="711"/>
      <c r="J42" s="711"/>
      <c r="K42" s="711"/>
      <c r="L42" s="711"/>
      <c r="M42" s="711"/>
      <c r="N42" s="711"/>
      <c r="O42" s="711"/>
      <c r="P42" s="711"/>
      <c r="Q42" s="711"/>
      <c r="R42" s="711"/>
      <c r="S42" s="711"/>
      <c r="T42" s="711"/>
      <c r="U42" s="711"/>
      <c r="V42" s="711"/>
      <c r="W42" s="711"/>
      <c r="X42" s="711"/>
      <c r="Y42" s="58"/>
    </row>
    <row r="43" spans="1:25" ht="15" hidden="1">
      <c r="A43" s="42"/>
      <c r="B43" s="77"/>
      <c r="C43" s="76"/>
      <c r="D43" s="60"/>
      <c r="E43" s="711"/>
      <c r="F43" s="711"/>
      <c r="G43" s="711"/>
      <c r="H43" s="711"/>
      <c r="I43" s="711"/>
      <c r="J43" s="711"/>
      <c r="K43" s="711"/>
      <c r="L43" s="711"/>
      <c r="M43" s="711"/>
      <c r="N43" s="711"/>
      <c r="O43" s="711"/>
      <c r="P43" s="711"/>
      <c r="Q43" s="711"/>
      <c r="R43" s="711"/>
      <c r="S43" s="711"/>
      <c r="T43" s="711"/>
      <c r="U43" s="711"/>
      <c r="V43" s="711"/>
      <c r="W43" s="711"/>
      <c r="X43" s="711"/>
      <c r="Y43" s="58"/>
    </row>
    <row r="44" spans="1:25" ht="33.75" hidden="1" customHeight="1">
      <c r="A44" s="42"/>
      <c r="B44" s="77"/>
      <c r="C44" s="76"/>
      <c r="D44" s="65"/>
      <c r="E44" s="711"/>
      <c r="F44" s="711"/>
      <c r="G44" s="711"/>
      <c r="H44" s="711"/>
      <c r="I44" s="711"/>
      <c r="J44" s="711"/>
      <c r="K44" s="711"/>
      <c r="L44" s="711"/>
      <c r="M44" s="711"/>
      <c r="N44" s="711"/>
      <c r="O44" s="711"/>
      <c r="P44" s="711"/>
      <c r="Q44" s="711"/>
      <c r="R44" s="711"/>
      <c r="S44" s="711"/>
      <c r="T44" s="711"/>
      <c r="U44" s="711"/>
      <c r="V44" s="711"/>
      <c r="W44" s="711"/>
      <c r="X44" s="711"/>
      <c r="Y44" s="58"/>
    </row>
    <row r="45" spans="1:25" ht="15" hidden="1">
      <c r="A45" s="42"/>
      <c r="B45" s="77"/>
      <c r="C45" s="76"/>
      <c r="D45" s="65"/>
      <c r="E45" s="711"/>
      <c r="F45" s="711"/>
      <c r="G45" s="711"/>
      <c r="H45" s="711"/>
      <c r="I45" s="711"/>
      <c r="J45" s="711"/>
      <c r="K45" s="711"/>
      <c r="L45" s="711"/>
      <c r="M45" s="711"/>
      <c r="N45" s="711"/>
      <c r="O45" s="711"/>
      <c r="P45" s="711"/>
      <c r="Q45" s="711"/>
      <c r="R45" s="711"/>
      <c r="S45" s="711"/>
      <c r="T45" s="711"/>
      <c r="U45" s="711"/>
      <c r="V45" s="711"/>
      <c r="W45" s="711"/>
      <c r="X45" s="711"/>
      <c r="Y45" s="58"/>
    </row>
    <row r="46" spans="1:25" ht="24" hidden="1" customHeight="1">
      <c r="A46" s="42"/>
      <c r="B46" s="77"/>
      <c r="C46" s="76"/>
      <c r="D46" s="60"/>
      <c r="E46" s="699" t="s">
        <v>239</v>
      </c>
      <c r="F46" s="699"/>
      <c r="G46" s="699"/>
      <c r="H46" s="699"/>
      <c r="I46" s="699"/>
      <c r="J46" s="699"/>
      <c r="K46" s="699"/>
      <c r="L46" s="699"/>
      <c r="M46" s="699"/>
      <c r="N46" s="699"/>
      <c r="O46" s="699"/>
      <c r="P46" s="699"/>
      <c r="Q46" s="699"/>
      <c r="R46" s="699"/>
      <c r="S46" s="699"/>
      <c r="T46" s="699"/>
      <c r="U46" s="699"/>
      <c r="V46" s="699"/>
      <c r="W46" s="699"/>
      <c r="X46" s="699"/>
      <c r="Y46" s="58"/>
    </row>
    <row r="47" spans="1:25" ht="37.5" hidden="1" customHeight="1">
      <c r="A47" s="42"/>
      <c r="B47" s="77"/>
      <c r="C47" s="76"/>
      <c r="D47" s="60"/>
      <c r="E47" s="699"/>
      <c r="F47" s="699"/>
      <c r="G47" s="699"/>
      <c r="H47" s="699"/>
      <c r="I47" s="699"/>
      <c r="J47" s="699"/>
      <c r="K47" s="699"/>
      <c r="L47" s="699"/>
      <c r="M47" s="699"/>
      <c r="N47" s="699"/>
      <c r="O47" s="699"/>
      <c r="P47" s="699"/>
      <c r="Q47" s="699"/>
      <c r="R47" s="699"/>
      <c r="S47" s="699"/>
      <c r="T47" s="699"/>
      <c r="U47" s="699"/>
      <c r="V47" s="699"/>
      <c r="W47" s="699"/>
      <c r="X47" s="699"/>
      <c r="Y47" s="58"/>
    </row>
    <row r="48" spans="1:25" ht="24" hidden="1" customHeight="1">
      <c r="A48" s="42"/>
      <c r="B48" s="77"/>
      <c r="C48" s="76"/>
      <c r="D48" s="60"/>
      <c r="E48" s="699"/>
      <c r="F48" s="699"/>
      <c r="G48" s="699"/>
      <c r="H48" s="699"/>
      <c r="I48" s="699"/>
      <c r="J48" s="699"/>
      <c r="K48" s="699"/>
      <c r="L48" s="699"/>
      <c r="M48" s="699"/>
      <c r="N48" s="699"/>
      <c r="O48" s="699"/>
      <c r="P48" s="699"/>
      <c r="Q48" s="699"/>
      <c r="R48" s="699"/>
      <c r="S48" s="699"/>
      <c r="T48" s="699"/>
      <c r="U48" s="699"/>
      <c r="V48" s="699"/>
      <c r="W48" s="699"/>
      <c r="X48" s="699"/>
      <c r="Y48" s="58"/>
    </row>
    <row r="49" spans="1:25" ht="51" hidden="1" customHeight="1">
      <c r="A49" s="42"/>
      <c r="B49" s="77"/>
      <c r="C49" s="76"/>
      <c r="D49" s="60"/>
      <c r="E49" s="699"/>
      <c r="F49" s="699"/>
      <c r="G49" s="699"/>
      <c r="H49" s="699"/>
      <c r="I49" s="699"/>
      <c r="J49" s="699"/>
      <c r="K49" s="699"/>
      <c r="L49" s="699"/>
      <c r="M49" s="699"/>
      <c r="N49" s="699"/>
      <c r="O49" s="699"/>
      <c r="P49" s="699"/>
      <c r="Q49" s="699"/>
      <c r="R49" s="699"/>
      <c r="S49" s="699"/>
      <c r="T49" s="699"/>
      <c r="U49" s="699"/>
      <c r="V49" s="699"/>
      <c r="W49" s="699"/>
      <c r="X49" s="699"/>
      <c r="Y49" s="58"/>
    </row>
    <row r="50" spans="1:25" ht="15" hidden="1">
      <c r="A50" s="42"/>
      <c r="B50" s="77"/>
      <c r="C50" s="76"/>
      <c r="D50" s="60"/>
      <c r="E50" s="699"/>
      <c r="F50" s="699"/>
      <c r="G50" s="699"/>
      <c r="H50" s="699"/>
      <c r="I50" s="699"/>
      <c r="J50" s="699"/>
      <c r="K50" s="699"/>
      <c r="L50" s="699"/>
      <c r="M50" s="699"/>
      <c r="N50" s="699"/>
      <c r="O50" s="699"/>
      <c r="P50" s="699"/>
      <c r="Q50" s="699"/>
      <c r="R50" s="699"/>
      <c r="S50" s="699"/>
      <c r="T50" s="699"/>
      <c r="U50" s="699"/>
      <c r="V50" s="699"/>
      <c r="W50" s="699"/>
      <c r="X50" s="699"/>
      <c r="Y50" s="58"/>
    </row>
    <row r="51" spans="1:25" ht="15" hidden="1">
      <c r="A51" s="42"/>
      <c r="B51" s="77"/>
      <c r="C51" s="76"/>
      <c r="D51" s="60"/>
      <c r="E51" s="699"/>
      <c r="F51" s="699"/>
      <c r="G51" s="699"/>
      <c r="H51" s="699"/>
      <c r="I51" s="699"/>
      <c r="J51" s="699"/>
      <c r="K51" s="699"/>
      <c r="L51" s="699"/>
      <c r="M51" s="699"/>
      <c r="N51" s="699"/>
      <c r="O51" s="699"/>
      <c r="P51" s="699"/>
      <c r="Q51" s="699"/>
      <c r="R51" s="699"/>
      <c r="S51" s="699"/>
      <c r="T51" s="699"/>
      <c r="U51" s="699"/>
      <c r="V51" s="699"/>
      <c r="W51" s="699"/>
      <c r="X51" s="699"/>
      <c r="Y51" s="58"/>
    </row>
    <row r="52" spans="1:25" ht="15" hidden="1">
      <c r="A52" s="42"/>
      <c r="B52" s="77"/>
      <c r="C52" s="76"/>
      <c r="D52" s="60"/>
      <c r="E52" s="699"/>
      <c r="F52" s="699"/>
      <c r="G52" s="699"/>
      <c r="H52" s="699"/>
      <c r="I52" s="699"/>
      <c r="J52" s="699"/>
      <c r="K52" s="699"/>
      <c r="L52" s="699"/>
      <c r="M52" s="699"/>
      <c r="N52" s="699"/>
      <c r="O52" s="699"/>
      <c r="P52" s="699"/>
      <c r="Q52" s="699"/>
      <c r="R52" s="699"/>
      <c r="S52" s="699"/>
      <c r="T52" s="699"/>
      <c r="U52" s="699"/>
      <c r="V52" s="699"/>
      <c r="W52" s="699"/>
      <c r="X52" s="699"/>
      <c r="Y52" s="58"/>
    </row>
    <row r="53" spans="1:25" ht="15" hidden="1">
      <c r="A53" s="42"/>
      <c r="B53" s="77"/>
      <c r="C53" s="76"/>
      <c r="D53" s="60"/>
      <c r="E53" s="699"/>
      <c r="F53" s="699"/>
      <c r="G53" s="699"/>
      <c r="H53" s="699"/>
      <c r="I53" s="699"/>
      <c r="J53" s="699"/>
      <c r="K53" s="699"/>
      <c r="L53" s="699"/>
      <c r="M53" s="699"/>
      <c r="N53" s="699"/>
      <c r="O53" s="699"/>
      <c r="P53" s="699"/>
      <c r="Q53" s="699"/>
      <c r="R53" s="699"/>
      <c r="S53" s="699"/>
      <c r="T53" s="699"/>
      <c r="U53" s="699"/>
      <c r="V53" s="699"/>
      <c r="W53" s="699"/>
      <c r="X53" s="699"/>
      <c r="Y53" s="58"/>
    </row>
    <row r="54" spans="1:25" ht="15" hidden="1">
      <c r="A54" s="42"/>
      <c r="B54" s="77"/>
      <c r="C54" s="76"/>
      <c r="D54" s="60"/>
      <c r="E54" s="699"/>
      <c r="F54" s="699"/>
      <c r="G54" s="699"/>
      <c r="H54" s="699"/>
      <c r="I54" s="699"/>
      <c r="J54" s="699"/>
      <c r="K54" s="699"/>
      <c r="L54" s="699"/>
      <c r="M54" s="699"/>
      <c r="N54" s="699"/>
      <c r="O54" s="699"/>
      <c r="P54" s="699"/>
      <c r="Q54" s="699"/>
      <c r="R54" s="699"/>
      <c r="S54" s="699"/>
      <c r="T54" s="699"/>
      <c r="U54" s="699"/>
      <c r="V54" s="699"/>
      <c r="W54" s="699"/>
      <c r="X54" s="699"/>
      <c r="Y54" s="58"/>
    </row>
    <row r="55" spans="1:25" ht="15" hidden="1">
      <c r="A55" s="42"/>
      <c r="B55" s="77"/>
      <c r="C55" s="76"/>
      <c r="D55" s="60"/>
      <c r="E55" s="699"/>
      <c r="F55" s="699"/>
      <c r="G55" s="699"/>
      <c r="H55" s="699"/>
      <c r="I55" s="699"/>
      <c r="J55" s="699"/>
      <c r="K55" s="699"/>
      <c r="L55" s="699"/>
      <c r="M55" s="699"/>
      <c r="N55" s="699"/>
      <c r="O55" s="699"/>
      <c r="P55" s="699"/>
      <c r="Q55" s="699"/>
      <c r="R55" s="699"/>
      <c r="S55" s="699"/>
      <c r="T55" s="699"/>
      <c r="U55" s="699"/>
      <c r="V55" s="699"/>
      <c r="W55" s="699"/>
      <c r="X55" s="699"/>
      <c r="Y55" s="58"/>
    </row>
    <row r="56" spans="1:25" ht="25.5" hidden="1" customHeight="1">
      <c r="A56" s="42"/>
      <c r="B56" s="77"/>
      <c r="C56" s="76"/>
      <c r="D56" s="65"/>
      <c r="E56" s="699"/>
      <c r="F56" s="699"/>
      <c r="G56" s="699"/>
      <c r="H56" s="699"/>
      <c r="I56" s="699"/>
      <c r="J56" s="699"/>
      <c r="K56" s="699"/>
      <c r="L56" s="699"/>
      <c r="M56" s="699"/>
      <c r="N56" s="699"/>
      <c r="O56" s="699"/>
      <c r="P56" s="699"/>
      <c r="Q56" s="699"/>
      <c r="R56" s="699"/>
      <c r="S56" s="699"/>
      <c r="T56" s="699"/>
      <c r="U56" s="699"/>
      <c r="V56" s="699"/>
      <c r="W56" s="699"/>
      <c r="X56" s="699"/>
      <c r="Y56" s="58"/>
    </row>
    <row r="57" spans="1:25" ht="15" hidden="1">
      <c r="A57" s="42"/>
      <c r="B57" s="77"/>
      <c r="C57" s="76"/>
      <c r="D57" s="65"/>
      <c r="E57" s="699"/>
      <c r="F57" s="699"/>
      <c r="G57" s="699"/>
      <c r="H57" s="699"/>
      <c r="I57" s="699"/>
      <c r="J57" s="699"/>
      <c r="K57" s="699"/>
      <c r="L57" s="699"/>
      <c r="M57" s="699"/>
      <c r="N57" s="699"/>
      <c r="O57" s="699"/>
      <c r="P57" s="699"/>
      <c r="Q57" s="699"/>
      <c r="R57" s="699"/>
      <c r="S57" s="699"/>
      <c r="T57" s="699"/>
      <c r="U57" s="699"/>
      <c r="V57" s="699"/>
      <c r="W57" s="699"/>
      <c r="X57" s="699"/>
      <c r="Y57" s="58"/>
    </row>
    <row r="58" spans="1:25" ht="15" hidden="1" customHeight="1">
      <c r="A58" s="42"/>
      <c r="B58" s="77"/>
      <c r="C58" s="76"/>
      <c r="D58" s="60"/>
      <c r="E58" s="700" t="s">
        <v>443</v>
      </c>
      <c r="F58" s="700"/>
      <c r="G58" s="700"/>
      <c r="H58" s="700"/>
      <c r="I58" s="700"/>
      <c r="J58" s="700"/>
      <c r="K58" s="700"/>
      <c r="L58" s="700"/>
      <c r="M58" s="700"/>
      <c r="N58" s="700"/>
      <c r="O58" s="700"/>
      <c r="P58" s="700"/>
      <c r="Q58" s="700"/>
      <c r="R58" s="700"/>
      <c r="S58" s="700"/>
      <c r="T58" s="700"/>
      <c r="U58" s="700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702"/>
      <c r="F59" s="702"/>
      <c r="G59" s="702"/>
      <c r="H59" s="697"/>
      <c r="I59" s="698"/>
      <c r="J59" s="698"/>
      <c r="K59" s="698"/>
      <c r="L59" s="698"/>
      <c r="M59" s="698"/>
      <c r="N59" s="698"/>
      <c r="O59" s="698"/>
      <c r="P59" s="698"/>
      <c r="Q59" s="698"/>
      <c r="R59" s="698"/>
      <c r="S59" s="698"/>
      <c r="T59" s="698"/>
      <c r="U59" s="698"/>
      <c r="V59" s="698"/>
      <c r="W59" s="698"/>
      <c r="X59" s="698"/>
      <c r="Y59" s="58"/>
    </row>
    <row r="60" spans="1:25" ht="15" hidden="1" customHeight="1">
      <c r="A60" s="42"/>
      <c r="B60" s="77"/>
      <c r="C60" s="76"/>
      <c r="D60" s="60"/>
      <c r="E60" s="701"/>
      <c r="F60" s="701"/>
      <c r="G60" s="701"/>
      <c r="H60" s="696"/>
      <c r="I60" s="696"/>
      <c r="J60" s="696"/>
      <c r="K60" s="696"/>
      <c r="L60" s="696"/>
      <c r="M60" s="696"/>
      <c r="N60" s="696"/>
      <c r="O60" s="696"/>
      <c r="P60" s="696"/>
      <c r="Q60" s="696"/>
      <c r="R60" s="696"/>
      <c r="S60" s="696"/>
      <c r="T60" s="696"/>
      <c r="U60" s="696"/>
      <c r="V60" s="696"/>
      <c r="W60" s="696"/>
      <c r="X60" s="696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96"/>
      <c r="I61" s="696"/>
      <c r="J61" s="696"/>
      <c r="K61" s="696"/>
      <c r="L61" s="696"/>
      <c r="M61" s="696"/>
      <c r="N61" s="696"/>
      <c r="O61" s="696"/>
      <c r="P61" s="696"/>
      <c r="Q61" s="696"/>
      <c r="R61" s="696"/>
      <c r="S61" s="696"/>
      <c r="T61" s="696"/>
      <c r="U61" s="696"/>
      <c r="V61" s="696"/>
      <c r="W61" s="696"/>
      <c r="X61" s="696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00" t="s">
        <v>444</v>
      </c>
      <c r="F70" s="700"/>
      <c r="G70" s="700"/>
      <c r="H70" s="700"/>
      <c r="I70" s="700"/>
      <c r="J70" s="700"/>
      <c r="K70" s="700"/>
      <c r="L70" s="700"/>
      <c r="M70" s="700"/>
      <c r="N70" s="700"/>
      <c r="O70" s="700"/>
      <c r="P70" s="700"/>
      <c r="Q70" s="700"/>
      <c r="R70" s="700"/>
      <c r="S70" s="700"/>
      <c r="T70" s="700"/>
      <c r="U70" s="609"/>
      <c r="V70" s="609"/>
      <c r="W70" s="609"/>
      <c r="X70" s="609"/>
      <c r="Y70" s="58"/>
    </row>
    <row r="71" spans="1:25" ht="15" hidden="1">
      <c r="A71" s="42"/>
      <c r="B71" s="77"/>
      <c r="C71" s="76"/>
      <c r="D71" s="60"/>
      <c r="E71" s="700" t="s">
        <v>673</v>
      </c>
      <c r="F71" s="700"/>
      <c r="G71" s="700"/>
      <c r="H71" s="700"/>
      <c r="I71" s="700"/>
      <c r="J71" s="700"/>
      <c r="K71" s="700"/>
      <c r="L71" s="700"/>
      <c r="M71" s="700"/>
      <c r="N71" s="700"/>
      <c r="O71" s="700"/>
      <c r="P71" s="700"/>
      <c r="Q71" s="700"/>
      <c r="R71" s="700"/>
      <c r="S71" s="700"/>
      <c r="T71" s="700"/>
      <c r="U71" s="610"/>
      <c r="V71" s="610"/>
      <c r="W71" s="610"/>
      <c r="X71" s="610"/>
      <c r="Y71" s="58"/>
    </row>
    <row r="72" spans="1:25" ht="40.5" hidden="1" customHeight="1">
      <c r="A72" s="42"/>
      <c r="B72" s="77"/>
      <c r="C72" s="76"/>
      <c r="D72" s="6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58"/>
    </row>
    <row r="73" spans="1:25" ht="63" hidden="1" customHeight="1">
      <c r="A73" s="42"/>
      <c r="B73" s="77"/>
      <c r="C73" s="76"/>
      <c r="D73" s="60"/>
      <c r="E73" s="610"/>
      <c r="F73" s="610"/>
      <c r="G73" s="610"/>
      <c r="H73" s="610"/>
      <c r="I73" s="610"/>
      <c r="J73" s="610"/>
      <c r="K73" s="610"/>
      <c r="L73" s="610"/>
      <c r="M73" s="610"/>
      <c r="N73" s="610"/>
      <c r="O73" s="610"/>
      <c r="P73" s="610"/>
      <c r="Q73" s="610"/>
      <c r="R73" s="610"/>
      <c r="S73" s="610"/>
      <c r="T73" s="610"/>
      <c r="U73" s="610"/>
      <c r="V73" s="610"/>
      <c r="W73" s="610"/>
      <c r="X73" s="610"/>
      <c r="Y73" s="58"/>
    </row>
    <row r="74" spans="1:25" ht="30" hidden="1" customHeight="1">
      <c r="A74" s="42"/>
      <c r="B74" s="77"/>
      <c r="C74" s="76"/>
      <c r="D74" s="60"/>
      <c r="E74" s="610"/>
      <c r="F74" s="610"/>
      <c r="G74" s="610"/>
      <c r="H74" s="610"/>
      <c r="I74" s="610"/>
      <c r="J74" s="610"/>
      <c r="K74" s="610"/>
      <c r="L74" s="610"/>
      <c r="M74" s="610"/>
      <c r="N74" s="610"/>
      <c r="O74" s="610"/>
      <c r="P74" s="610"/>
      <c r="Q74" s="610"/>
      <c r="R74" s="610"/>
      <c r="S74" s="610"/>
      <c r="T74" s="610"/>
      <c r="U74" s="610"/>
      <c r="V74" s="610"/>
      <c r="W74" s="610"/>
      <c r="X74" s="610"/>
      <c r="Y74" s="58"/>
    </row>
    <row r="75" spans="1:25" ht="30" hidden="1" customHeight="1">
      <c r="A75" s="42"/>
      <c r="B75" s="77"/>
      <c r="C75" s="76"/>
      <c r="D75" s="6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58"/>
    </row>
    <row r="76" spans="1:25" ht="15" hidden="1">
      <c r="A76" s="42"/>
      <c r="B76" s="77"/>
      <c r="C76" s="76"/>
      <c r="D76" s="60"/>
      <c r="E76" s="610"/>
      <c r="F76" s="610"/>
      <c r="G76" s="610"/>
      <c r="H76" s="610"/>
      <c r="I76" s="610"/>
      <c r="J76" s="610"/>
      <c r="K76" s="610"/>
      <c r="L76" s="610"/>
      <c r="M76" s="610"/>
      <c r="N76" s="610"/>
      <c r="O76" s="610"/>
      <c r="P76" s="610"/>
      <c r="Q76" s="610"/>
      <c r="R76" s="610"/>
      <c r="S76" s="610"/>
      <c r="T76" s="610"/>
      <c r="U76" s="610"/>
      <c r="V76" s="610"/>
      <c r="W76" s="610"/>
      <c r="X76" s="610"/>
      <c r="Y76" s="58"/>
    </row>
    <row r="77" spans="1:25" ht="15" hidden="1">
      <c r="A77" s="42"/>
      <c r="B77" s="77"/>
      <c r="C77" s="76"/>
      <c r="D77" s="60"/>
      <c r="E77" s="610"/>
      <c r="F77" s="610"/>
      <c r="G77" s="610"/>
      <c r="H77" s="610"/>
      <c r="I77" s="610"/>
      <c r="J77" s="610"/>
      <c r="K77" s="610"/>
      <c r="L77" s="610"/>
      <c r="M77" s="610"/>
      <c r="N77" s="610"/>
      <c r="O77" s="610"/>
      <c r="P77" s="610"/>
      <c r="Q77" s="610"/>
      <c r="R77" s="610"/>
      <c r="S77" s="610"/>
      <c r="T77" s="610"/>
      <c r="U77" s="610"/>
      <c r="V77" s="610"/>
      <c r="W77" s="610"/>
      <c r="X77" s="610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1"/>
      <c r="F79" s="611"/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611"/>
      <c r="S79" s="611"/>
      <c r="T79" s="611"/>
      <c r="U79" s="611"/>
      <c r="V79" s="611"/>
      <c r="W79" s="611"/>
      <c r="X79" s="611"/>
      <c r="Y79" s="58"/>
    </row>
    <row r="80" spans="1:25" ht="14.25" hidden="1" customHeight="1">
      <c r="A80" s="42"/>
      <c r="B80" s="77"/>
      <c r="C80" s="76"/>
      <c r="D80" s="60"/>
      <c r="E80" s="612"/>
      <c r="F80" s="612"/>
      <c r="G80" s="612"/>
      <c r="H80" s="612"/>
      <c r="Y80" s="58"/>
    </row>
    <row r="81" spans="1:25" ht="15" hidden="1">
      <c r="A81" s="42"/>
      <c r="B81" s="77"/>
      <c r="C81" s="76"/>
      <c r="D81" s="60"/>
      <c r="E81" s="700" t="s">
        <v>443</v>
      </c>
      <c r="F81" s="700"/>
      <c r="G81" s="700"/>
      <c r="H81" s="700"/>
      <c r="I81" s="700"/>
      <c r="J81" s="700"/>
      <c r="K81" s="700"/>
      <c r="L81" s="700"/>
      <c r="M81" s="700"/>
      <c r="N81" s="700"/>
      <c r="O81" s="700"/>
      <c r="P81" s="700"/>
      <c r="Q81" s="700"/>
      <c r="R81" s="700"/>
      <c r="S81" s="700"/>
      <c r="T81" s="700"/>
      <c r="U81" s="700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701"/>
      <c r="F82" s="701"/>
      <c r="G82" s="701"/>
      <c r="H82" s="697"/>
      <c r="I82" s="698"/>
      <c r="J82" s="698"/>
      <c r="K82" s="698"/>
      <c r="L82" s="698"/>
      <c r="M82" s="698"/>
      <c r="N82" s="698"/>
      <c r="O82" s="698"/>
      <c r="P82" s="698"/>
      <c r="Q82" s="698"/>
      <c r="R82" s="698"/>
      <c r="S82" s="698"/>
      <c r="T82" s="698"/>
      <c r="U82" s="698"/>
      <c r="V82" s="698"/>
      <c r="W82" s="698"/>
      <c r="X82" s="698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04" t="s">
        <v>238</v>
      </c>
      <c r="F98" s="704"/>
      <c r="G98" s="704"/>
      <c r="H98" s="704"/>
      <c r="I98" s="704"/>
      <c r="J98" s="704"/>
      <c r="K98" s="704"/>
      <c r="L98" s="704"/>
      <c r="M98" s="704"/>
      <c r="N98" s="704"/>
      <c r="O98" s="704"/>
      <c r="P98" s="704"/>
      <c r="Q98" s="704"/>
      <c r="R98" s="704"/>
      <c r="S98" s="704"/>
      <c r="T98" s="704"/>
      <c r="U98" s="704"/>
      <c r="V98" s="704"/>
      <c r="W98" s="704"/>
      <c r="X98" s="704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03" t="s">
        <v>237</v>
      </c>
      <c r="G100" s="703"/>
      <c r="H100" s="703"/>
      <c r="I100" s="703"/>
      <c r="J100" s="703"/>
      <c r="K100" s="703"/>
      <c r="L100" s="703"/>
      <c r="M100" s="703"/>
      <c r="N100" s="703"/>
      <c r="O100" s="703"/>
      <c r="P100" s="703"/>
      <c r="Q100" s="703"/>
      <c r="R100" s="703"/>
      <c r="S100" s="703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03" t="s">
        <v>236</v>
      </c>
      <c r="G102" s="703"/>
      <c r="H102" s="703"/>
      <c r="I102" s="703"/>
      <c r="J102" s="703"/>
      <c r="K102" s="703"/>
      <c r="L102" s="703"/>
      <c r="M102" s="703"/>
      <c r="N102" s="703"/>
      <c r="O102" s="703"/>
      <c r="P102" s="703"/>
      <c r="Q102" s="703"/>
      <c r="R102" s="703"/>
      <c r="S102" s="703"/>
      <c r="T102" s="703"/>
      <c r="U102" s="703"/>
      <c r="V102" s="703"/>
      <c r="W102" s="703"/>
      <c r="X102" s="703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oleObject progId="Word.Document.8" shapeId="193537" r:id="rId4"/>
  </oleObjects>
</worksheet>
</file>

<file path=xl/worksheets/sheet20.xml><?xml version="1.0" encoding="utf-8"?>
<worksheet xmlns="http://schemas.openxmlformats.org/spreadsheetml/2006/main" xmlns:r="http://schemas.openxmlformats.org/officeDocument/2006/relationships">
  <sheetPr codeName="List11">
    <tabColor rgb="FFEAEBEE"/>
    <pageSetUpPr fitToPage="1"/>
  </sheetPr>
  <dimension ref="A1:P18"/>
  <sheetViews>
    <sheetView showGridLines="0" topLeftCell="D4" zoomScaleNormal="100" workbookViewId="0">
      <selection activeCell="E18" sqref="E18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49"/>
      <c r="N1" s="549"/>
      <c r="P1" s="549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791" t="s">
        <v>509</v>
      </c>
      <c r="E5" s="791"/>
      <c r="F5" s="791"/>
      <c r="G5" s="595"/>
    </row>
    <row r="6" spans="1:16" ht="3" customHeight="1">
      <c r="C6" s="86"/>
      <c r="D6" s="36"/>
      <c r="E6" s="84"/>
      <c r="F6" s="83"/>
      <c r="G6" s="413"/>
    </row>
    <row r="7" spans="1:16">
      <c r="C7" s="86"/>
      <c r="D7" s="792" t="s">
        <v>510</v>
      </c>
      <c r="E7" s="792"/>
      <c r="F7" s="792"/>
      <c r="G7" s="827" t="s">
        <v>511</v>
      </c>
    </row>
    <row r="8" spans="1:16">
      <c r="C8" s="86"/>
      <c r="D8" s="104" t="s">
        <v>95</v>
      </c>
      <c r="E8" s="116" t="s">
        <v>513</v>
      </c>
      <c r="F8" s="116" t="s">
        <v>512</v>
      </c>
      <c r="G8" s="827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1" t="s">
        <v>514</v>
      </c>
      <c r="F10" s="422" t="s">
        <v>515</v>
      </c>
      <c r="G10" s="286"/>
    </row>
    <row r="11" spans="1:16" ht="22.5">
      <c r="A11" s="412"/>
      <c r="C11" s="86"/>
      <c r="D11" s="250" t="s">
        <v>298</v>
      </c>
      <c r="E11" s="414" t="s">
        <v>516</v>
      </c>
      <c r="F11" s="422" t="s">
        <v>515</v>
      </c>
      <c r="G11" s="286"/>
    </row>
    <row r="12" spans="1:16" ht="20.100000000000001" customHeight="1">
      <c r="A12" s="412"/>
      <c r="C12" s="86"/>
      <c r="D12" s="250" t="s">
        <v>8</v>
      </c>
      <c r="E12" s="648" t="s">
        <v>1551</v>
      </c>
      <c r="F12" s="647" t="s">
        <v>1558</v>
      </c>
      <c r="G12" s="828" t="s">
        <v>688</v>
      </c>
    </row>
    <row r="13" spans="1:16" ht="20.100000000000001" customHeight="1">
      <c r="A13" s="97"/>
      <c r="C13" s="46" t="s">
        <v>1531</v>
      </c>
      <c r="D13" s="250" t="s">
        <v>1552</v>
      </c>
      <c r="E13" s="419" t="s">
        <v>1553</v>
      </c>
      <c r="F13" s="647" t="s">
        <v>1558</v>
      </c>
      <c r="G13" s="829"/>
    </row>
    <row r="14" spans="1:16" ht="15" customHeight="1">
      <c r="A14" s="412"/>
      <c r="C14" s="86"/>
      <c r="D14" s="117"/>
      <c r="E14" s="428" t="s">
        <v>331</v>
      </c>
      <c r="F14" s="425"/>
      <c r="G14" s="830"/>
    </row>
    <row r="15" spans="1:16" ht="22.5">
      <c r="A15" s="412"/>
      <c r="C15" s="86"/>
      <c r="D15" s="250" t="s">
        <v>332</v>
      </c>
      <c r="E15" s="414" t="s">
        <v>517</v>
      </c>
      <c r="F15" s="422" t="s">
        <v>515</v>
      </c>
      <c r="G15" s="286"/>
    </row>
    <row r="16" spans="1:16" ht="21.95" customHeight="1">
      <c r="A16" s="412"/>
      <c r="C16" s="86"/>
      <c r="D16" s="250" t="s">
        <v>497</v>
      </c>
      <c r="E16" s="648" t="s">
        <v>1554</v>
      </c>
      <c r="F16" s="647" t="s">
        <v>1571</v>
      </c>
      <c r="G16" s="828" t="s">
        <v>689</v>
      </c>
    </row>
    <row r="17" spans="1:7" ht="21.95" customHeight="1">
      <c r="A17" s="97"/>
      <c r="C17" s="46" t="s">
        <v>1531</v>
      </c>
      <c r="D17" s="250" t="s">
        <v>1555</v>
      </c>
      <c r="E17" s="419" t="s">
        <v>1556</v>
      </c>
      <c r="F17" s="647" t="s">
        <v>1571</v>
      </c>
      <c r="G17" s="829"/>
    </row>
    <row r="18" spans="1:7" ht="15" customHeight="1">
      <c r="A18" s="412"/>
      <c r="C18" s="86"/>
      <c r="D18" s="117"/>
      <c r="E18" s="428" t="s">
        <v>331</v>
      </c>
      <c r="F18" s="425"/>
      <c r="G18" s="830"/>
    </row>
  </sheetData>
  <sheetProtection password="FA9C" sheet="1" objects="1" scenarios="1" formatColumns="0" formatRows="0"/>
  <dataConsolidate leftLabels="1"/>
  <mergeCells count="5">
    <mergeCell ref="D7:F7"/>
    <mergeCell ref="G7:G8"/>
    <mergeCell ref="G12:G14"/>
    <mergeCell ref="G16:G18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:F13 F16:F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6:E17 E12:E13 G12 G16">
      <formula1>900</formula1>
    </dataValidation>
  </dataValidations>
  <hyperlinks>
    <hyperlink ref="F12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6da182e0-59b5-427b-98c9-4c3ae2e6683f"/>
    <hyperlink ref="F13" location="'Форма 2.11'!$F$13" tooltip="Кликните по гиперссылке, чтобы перейти по ссылке на обосновывающие документы или отредактировать её" display="https://portal.eias.ru/Portal/DownloadPage.aspx?type=12&amp;guid=6da182e0-59b5-427b-98c9-4c3ae2e6683f"/>
    <hyperlink ref="F16" location="'Форма 2.11'!$F$16" tooltip="Кликните по гиперссылке, чтобы перейти по ссылке на обосновывающие документы или отредактировать её" display="https://portal.eias.ru/Portal/DownloadPage.aspx?type=12&amp;guid=f63fc922-9206-4194-8c13-c05d16e73209"/>
    <hyperlink ref="F17" location="'Форма 2.11'!$F$17" tooltip="Кликните по гиперссылке, чтобы перейти по ссылке на обосновывающие документы или отредактировать её" display="https://portal.eias.ru/Portal/DownloadPage.aspx?type=12&amp;guid=f63fc922-9206-4194-8c13-c05d16e73209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64" t="s">
        <v>567</v>
      </c>
      <c r="G2" s="765"/>
      <c r="H2" s="766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8" t="s">
        <v>510</v>
      </c>
      <c r="G4" s="728"/>
      <c r="H4" s="728"/>
      <c r="I4" s="767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72" t="s">
        <v>95</v>
      </c>
      <c r="G5" s="472" t="s">
        <v>513</v>
      </c>
      <c r="H5" s="684" t="s">
        <v>494</v>
      </c>
      <c r="I5" s="76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82">
        <v>1</v>
      </c>
      <c r="G7" s="554" t="s">
        <v>568</v>
      </c>
      <c r="H7" s="677" t="str">
        <f>IF(dateCh="","",dateCh)</f>
        <v>27.12.2018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8">
        <v>1</v>
      </c>
      <c r="B8" s="319"/>
      <c r="C8" s="319"/>
      <c r="D8" s="319"/>
      <c r="F8" s="682" t="str">
        <f>"2." &amp;mergeValue(A8)</f>
        <v>2.1</v>
      </c>
      <c r="G8" s="554" t="s">
        <v>570</v>
      </c>
      <c r="H8" s="677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8"/>
      <c r="B9" s="319"/>
      <c r="C9" s="319"/>
      <c r="D9" s="319"/>
      <c r="F9" s="682" t="str">
        <f>"3." &amp;mergeValue(A9)</f>
        <v>3.1</v>
      </c>
      <c r="G9" s="554" t="s">
        <v>571</v>
      </c>
      <c r="H9" s="677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8"/>
      <c r="B10" s="319"/>
      <c r="C10" s="319"/>
      <c r="D10" s="319"/>
      <c r="F10" s="682" t="str">
        <f>"4."&amp;mergeValue(A10)</f>
        <v>4.1</v>
      </c>
      <c r="G10" s="554" t="s">
        <v>572</v>
      </c>
      <c r="H10" s="684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8"/>
      <c r="B11" s="768">
        <v>1</v>
      </c>
      <c r="C11" s="673"/>
      <c r="D11" s="673"/>
      <c r="F11" s="682" t="str">
        <f>"4."&amp;mergeValue(A11) &amp;"."&amp;mergeValue(B11)</f>
        <v>4.1.1</v>
      </c>
      <c r="G11" s="461" t="s">
        <v>679</v>
      </c>
      <c r="H11" s="677" t="str">
        <f>IF(region_name="","",region_name)</f>
        <v>Орловская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8"/>
      <c r="B12" s="768"/>
      <c r="C12" s="768">
        <v>1</v>
      </c>
      <c r="D12" s="673"/>
      <c r="F12" s="682" t="str">
        <f>"4."&amp;mergeValue(A12) &amp;"."&amp;mergeValue(B12)&amp;"."&amp;mergeValue(C12)</f>
        <v>4.1.1.1</v>
      </c>
      <c r="G12" s="476" t="s">
        <v>573</v>
      </c>
      <c r="H12" s="677" t="str">
        <f>IF(Территории!H13="","","" &amp; Территории!H13 &amp; "")</f>
        <v>Урицкий муниципальный район</v>
      </c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8"/>
      <c r="B13" s="768"/>
      <c r="C13" s="768"/>
      <c r="D13" s="673">
        <v>1</v>
      </c>
      <c r="F13" s="682" t="str">
        <f>"4."&amp;mergeValue(A13) &amp;"."&amp;mergeValue(B13)&amp;"."&amp;mergeValue(C13)&amp;"."&amp;mergeValue(D13)</f>
        <v>4.1.1.1.1</v>
      </c>
      <c r="G13" s="557" t="s">
        <v>574</v>
      </c>
      <c r="H13" s="677" t="str">
        <f>IF(Территории!R14="","","" &amp; Территории!R14 &amp; "")</f>
        <v>Нарышкино городское поселение (54655151)</v>
      </c>
      <c r="I13" s="674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3" t="s">
        <v>680</v>
      </c>
      <c r="H15" s="763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12">
    <tabColor rgb="FFEAEBEE"/>
  </sheetPr>
  <dimension ref="A1:AC35"/>
  <sheetViews>
    <sheetView showGridLines="0" topLeftCell="C19" zoomScaleNormal="100" workbookViewId="0">
      <selection activeCell="E17" sqref="E17:H17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7" width="35.7109375" style="35" customWidth="1"/>
    <col min="8" max="8" width="46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496"/>
      <c r="AC1" s="549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791" t="s">
        <v>518</v>
      </c>
      <c r="E5" s="791"/>
      <c r="F5" s="791"/>
      <c r="G5" s="791"/>
      <c r="H5" s="791"/>
      <c r="I5" s="470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92" t="s">
        <v>510</v>
      </c>
      <c r="E7" s="792"/>
      <c r="F7" s="792"/>
      <c r="G7" s="792"/>
      <c r="H7" s="792"/>
      <c r="I7" s="827" t="s">
        <v>511</v>
      </c>
    </row>
    <row r="8" spans="1:29" ht="21" customHeight="1">
      <c r="C8" s="86"/>
      <c r="D8" s="104" t="s">
        <v>95</v>
      </c>
      <c r="E8" s="116" t="s">
        <v>513</v>
      </c>
      <c r="F8" s="116"/>
      <c r="G8" s="116" t="s">
        <v>494</v>
      </c>
      <c r="H8" s="116" t="s">
        <v>512</v>
      </c>
      <c r="I8" s="827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33" t="s">
        <v>519</v>
      </c>
      <c r="F10" s="833"/>
      <c r="G10" s="833"/>
      <c r="H10" s="833"/>
      <c r="I10" s="434"/>
    </row>
    <row r="11" spans="1:29" ht="20.100000000000001" customHeight="1">
      <c r="A11" s="412"/>
      <c r="C11" s="86"/>
      <c r="D11" s="250" t="s">
        <v>298</v>
      </c>
      <c r="E11" s="414" t="s">
        <v>520</v>
      </c>
      <c r="F11" s="422"/>
      <c r="G11" s="659" t="s">
        <v>1559</v>
      </c>
      <c r="H11" s="422" t="s">
        <v>515</v>
      </c>
      <c r="I11" s="286" t="s">
        <v>521</v>
      </c>
    </row>
    <row r="12" spans="1:29" ht="45">
      <c r="A12" s="412"/>
      <c r="C12" s="86"/>
      <c r="D12" s="250" t="s">
        <v>332</v>
      </c>
      <c r="E12" s="414" t="s">
        <v>522</v>
      </c>
      <c r="F12" s="422"/>
      <c r="G12" s="658" t="s">
        <v>1560</v>
      </c>
      <c r="H12" s="647" t="s">
        <v>1569</v>
      </c>
      <c r="I12" s="552" t="s">
        <v>556</v>
      </c>
    </row>
    <row r="13" spans="1:29" ht="22.5">
      <c r="A13" s="412"/>
      <c r="B13" s="249">
        <v>3</v>
      </c>
      <c r="C13" s="86"/>
      <c r="D13" s="250">
        <v>2</v>
      </c>
      <c r="E13" s="488" t="s">
        <v>523</v>
      </c>
      <c r="F13" s="422"/>
      <c r="G13" s="422" t="s">
        <v>515</v>
      </c>
      <c r="H13" s="647" t="s">
        <v>1569</v>
      </c>
      <c r="I13" s="553" t="s">
        <v>524</v>
      </c>
    </row>
    <row r="14" spans="1:29" ht="39" customHeight="1">
      <c r="A14" s="412"/>
      <c r="C14" s="86"/>
      <c r="D14" s="250">
        <v>3</v>
      </c>
      <c r="E14" s="831" t="s">
        <v>690</v>
      </c>
      <c r="F14" s="831"/>
      <c r="G14" s="831"/>
      <c r="H14" s="831"/>
      <c r="I14" s="550"/>
    </row>
    <row r="15" spans="1:29" ht="20.100000000000001" customHeight="1">
      <c r="A15" s="412"/>
      <c r="C15" s="86"/>
      <c r="D15" s="250" t="s">
        <v>498</v>
      </c>
      <c r="E15" s="649" t="s">
        <v>1561</v>
      </c>
      <c r="F15" s="422"/>
      <c r="G15" s="422" t="s">
        <v>515</v>
      </c>
      <c r="H15" s="647" t="s">
        <v>1569</v>
      </c>
      <c r="I15" s="828" t="s">
        <v>555</v>
      </c>
    </row>
    <row r="16" spans="1:29" ht="15" customHeight="1">
      <c r="A16" s="412"/>
      <c r="C16" s="86"/>
      <c r="D16" s="117"/>
      <c r="E16" s="427" t="s">
        <v>331</v>
      </c>
      <c r="F16" s="428"/>
      <c r="G16" s="428"/>
      <c r="H16" s="425"/>
      <c r="I16" s="830"/>
    </row>
    <row r="17" spans="1:12" ht="69" customHeight="1">
      <c r="A17" s="412"/>
      <c r="B17" s="249">
        <v>3</v>
      </c>
      <c r="C17" s="86"/>
      <c r="D17" s="250">
        <v>4</v>
      </c>
      <c r="E17" s="831" t="s">
        <v>691</v>
      </c>
      <c r="F17" s="831"/>
      <c r="G17" s="831"/>
      <c r="H17" s="831"/>
      <c r="I17" s="550"/>
    </row>
    <row r="18" spans="1:12" ht="20.100000000000001" customHeight="1">
      <c r="A18" s="412"/>
      <c r="C18" s="86"/>
      <c r="D18" s="250" t="s">
        <v>499</v>
      </c>
      <c r="E18" s="429" t="s">
        <v>525</v>
      </c>
      <c r="F18" s="422"/>
      <c r="G18" s="658" t="s">
        <v>1562</v>
      </c>
      <c r="H18" s="422" t="s">
        <v>515</v>
      </c>
      <c r="I18" s="828" t="s">
        <v>557</v>
      </c>
    </row>
    <row r="19" spans="1:12" ht="15" customHeight="1">
      <c r="A19" s="412"/>
      <c r="C19" s="86"/>
      <c r="D19" s="117"/>
      <c r="E19" s="427" t="s">
        <v>331</v>
      </c>
      <c r="F19" s="428"/>
      <c r="G19" s="428"/>
      <c r="H19" s="425"/>
      <c r="I19" s="830"/>
    </row>
    <row r="20" spans="1:12" ht="30" customHeight="1">
      <c r="A20" s="412"/>
      <c r="B20" s="249">
        <v>3</v>
      </c>
      <c r="C20" s="86"/>
      <c r="D20" s="250">
        <v>5</v>
      </c>
      <c r="E20" s="831" t="s">
        <v>500</v>
      </c>
      <c r="F20" s="831"/>
      <c r="G20" s="831"/>
      <c r="H20" s="831"/>
      <c r="I20" s="550"/>
    </row>
    <row r="21" spans="1:12" ht="26.1" customHeight="1">
      <c r="A21" s="412"/>
      <c r="C21" s="86"/>
      <c r="D21" s="250" t="s">
        <v>501</v>
      </c>
      <c r="E21" s="832" t="s">
        <v>526</v>
      </c>
      <c r="F21" s="832"/>
      <c r="G21" s="832"/>
      <c r="H21" s="832"/>
      <c r="I21" s="550"/>
    </row>
    <row r="22" spans="1:12" ht="20.100000000000001" customHeight="1">
      <c r="A22" s="412"/>
      <c r="C22" s="86"/>
      <c r="D22" s="250" t="s">
        <v>502</v>
      </c>
      <c r="E22" s="430" t="s">
        <v>527</v>
      </c>
      <c r="F22" s="422"/>
      <c r="G22" s="658" t="s">
        <v>1563</v>
      </c>
      <c r="H22" s="422" t="s">
        <v>515</v>
      </c>
      <c r="I22" s="828" t="s">
        <v>553</v>
      </c>
    </row>
    <row r="23" spans="1:12" ht="20.100000000000001" customHeight="1">
      <c r="A23" s="412"/>
      <c r="C23" s="46" t="s">
        <v>1531</v>
      </c>
      <c r="D23" s="250" t="s">
        <v>1564</v>
      </c>
      <c r="E23" s="430" t="str">
        <f>E22</f>
        <v>контактный телефон службы</v>
      </c>
      <c r="F23" s="422" t="s">
        <v>515</v>
      </c>
      <c r="G23" s="658" t="s">
        <v>1565</v>
      </c>
      <c r="H23" s="422" t="s">
        <v>515</v>
      </c>
      <c r="I23" s="829"/>
    </row>
    <row r="24" spans="1:12" ht="15" customHeight="1">
      <c r="A24" s="412"/>
      <c r="C24" s="86"/>
      <c r="D24" s="117"/>
      <c r="E24" s="428" t="s">
        <v>331</v>
      </c>
      <c r="F24" s="424"/>
      <c r="G24" s="424"/>
      <c r="H24" s="425"/>
      <c r="I24" s="830"/>
    </row>
    <row r="25" spans="1:12" ht="14.25" customHeight="1">
      <c r="A25" s="412"/>
      <c r="C25" s="86"/>
      <c r="D25" s="250" t="s">
        <v>503</v>
      </c>
      <c r="E25" s="832" t="s">
        <v>693</v>
      </c>
      <c r="F25" s="832"/>
      <c r="G25" s="832"/>
      <c r="H25" s="832"/>
      <c r="I25" s="550"/>
    </row>
    <row r="26" spans="1:12" ht="42.95" customHeight="1">
      <c r="A26" s="412"/>
      <c r="C26" s="86"/>
      <c r="D26" s="250" t="s">
        <v>504</v>
      </c>
      <c r="E26" s="430" t="s">
        <v>529</v>
      </c>
      <c r="F26" s="422"/>
      <c r="G26" s="658" t="s">
        <v>1566</v>
      </c>
      <c r="H26" s="422" t="s">
        <v>515</v>
      </c>
      <c r="I26" s="828" t="s">
        <v>694</v>
      </c>
    </row>
    <row r="27" spans="1:12" ht="15" customHeight="1">
      <c r="A27" s="412"/>
      <c r="C27" s="86"/>
      <c r="D27" s="117"/>
      <c r="E27" s="428" t="s">
        <v>331</v>
      </c>
      <c r="F27" s="424"/>
      <c r="G27" s="424"/>
      <c r="H27" s="425"/>
      <c r="I27" s="830"/>
    </row>
    <row r="28" spans="1:12" ht="26.1" customHeight="1">
      <c r="A28" s="412"/>
      <c r="C28" s="86"/>
      <c r="D28" s="250" t="s">
        <v>505</v>
      </c>
      <c r="E28" s="832" t="s">
        <v>695</v>
      </c>
      <c r="F28" s="832"/>
      <c r="G28" s="832"/>
      <c r="H28" s="832"/>
      <c r="I28" s="550"/>
    </row>
    <row r="29" spans="1:12" ht="32.1" customHeight="1">
      <c r="A29" s="412"/>
      <c r="C29" s="86"/>
      <c r="D29" s="250" t="s">
        <v>506</v>
      </c>
      <c r="E29" s="430" t="s">
        <v>528</v>
      </c>
      <c r="F29" s="422"/>
      <c r="G29" s="433" t="s">
        <v>1567</v>
      </c>
      <c r="H29" s="422" t="s">
        <v>515</v>
      </c>
      <c r="I29" s="828" t="s">
        <v>554</v>
      </c>
      <c r="L29" s="317" t="s">
        <v>1567</v>
      </c>
    </row>
    <row r="30" spans="1:12" ht="15" customHeight="1">
      <c r="A30" s="412"/>
      <c r="C30" s="86"/>
      <c r="D30" s="117"/>
      <c r="E30" s="428" t="s">
        <v>331</v>
      </c>
      <c r="F30" s="424"/>
      <c r="G30" s="424"/>
      <c r="H30" s="425"/>
      <c r="I30" s="830"/>
    </row>
    <row r="31" spans="1:12" ht="59.25" customHeight="1">
      <c r="A31" s="412"/>
      <c r="B31" s="249">
        <v>3</v>
      </c>
      <c r="C31" s="86"/>
      <c r="D31" s="250" t="s">
        <v>72</v>
      </c>
      <c r="E31" s="831" t="s">
        <v>696</v>
      </c>
      <c r="F31" s="831"/>
      <c r="G31" s="831"/>
      <c r="H31" s="831"/>
      <c r="I31" s="550"/>
    </row>
    <row r="32" spans="1:12" ht="20.100000000000001" customHeight="1">
      <c r="A32" s="412"/>
      <c r="C32" s="86"/>
      <c r="D32" s="250" t="s">
        <v>507</v>
      </c>
      <c r="E32" s="649" t="s">
        <v>1568</v>
      </c>
      <c r="F32" s="422"/>
      <c r="G32" s="422" t="s">
        <v>515</v>
      </c>
      <c r="H32" s="647" t="s">
        <v>1570</v>
      </c>
      <c r="I32" s="828" t="s">
        <v>555</v>
      </c>
    </row>
    <row r="33" spans="1:12" ht="15" customHeight="1">
      <c r="A33" s="412"/>
      <c r="C33" s="86"/>
      <c r="D33" s="117"/>
      <c r="E33" s="427" t="s">
        <v>331</v>
      </c>
      <c r="F33" s="424"/>
      <c r="G33" s="424"/>
      <c r="H33" s="425"/>
      <c r="I33" s="830"/>
    </row>
    <row r="34" spans="1:12" s="229" customFormat="1" ht="3" customHeight="1">
      <c r="A34" s="412"/>
      <c r="K34" s="416"/>
      <c r="L34" s="416"/>
    </row>
    <row r="35" spans="1:12" ht="24.75" customHeight="1">
      <c r="D35" s="426">
        <v>1</v>
      </c>
      <c r="E35" s="763" t="s">
        <v>692</v>
      </c>
      <c r="F35" s="763"/>
      <c r="G35" s="763"/>
      <c r="H35" s="763"/>
      <c r="I35" s="763"/>
    </row>
  </sheetData>
  <sheetProtection password="FA9C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5:I35"/>
    <mergeCell ref="E31:H31"/>
    <mergeCell ref="E21:H21"/>
    <mergeCell ref="E25:H25"/>
    <mergeCell ref="E28:H28"/>
    <mergeCell ref="I22:I24"/>
    <mergeCell ref="I26:I27"/>
    <mergeCell ref="I29:I30"/>
    <mergeCell ref="I32:I3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G22:G23 I26 I29 E15 E18 E22 G26 G18 E29 E26 I32 E32 G12 I15 I18 E12 I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2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9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hyperlinks>
    <hyperlink ref="H13" location="'Форма 2.12'!$H$13" tooltip="Кликните по гиперссылке, чтобы перейти по гиперссылке или отредактировать её" display="https://portal.eias.ru/Portal/DownloadPage.aspx?type=12&amp;guid=5f710111-05e6-4133-ae65-358500a57c90"/>
    <hyperlink ref="H12" location="'Форма 2.12'!$H$12" tooltip="Кликните по гиперссылке, чтобы перейти по гиперссылке или отредактировать её" display="https://portal.eias.ru/Portal/DownloadPage.aspx?type=12&amp;guid=5f710111-05e6-4133-ae65-358500a57c90"/>
    <hyperlink ref="H15" location="'Форма 2.12'!$H$15" tooltip="Кликните по гиперссылке, чтобы перейти по гиперссылке или отредактировать её" display="https://portal.eias.ru/Portal/DownloadPage.aspx?type=12&amp;guid=5f710111-05e6-4133-ae65-358500a57c90"/>
    <hyperlink ref="H32" location="'Форма 2.12'!$H$32" tooltip="Кликните по гиперссылке, чтобы перейти по гиперссылке или отредактировать её" display="https://portal.eias.ru/Portal/DownloadPage.aspx?type=12&amp;guid=050f8994-368f-4a66-8152-78fde0292c6b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34" t="s">
        <v>550</v>
      </c>
      <c r="E5" s="834"/>
      <c r="F5" s="834"/>
      <c r="G5" s="834"/>
      <c r="H5" s="834"/>
      <c r="I5" s="834"/>
      <c r="J5" s="834"/>
      <c r="K5" s="594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36" t="s">
        <v>510</v>
      </c>
      <c r="E8" s="836"/>
      <c r="F8" s="836"/>
      <c r="G8" s="836"/>
      <c r="H8" s="836"/>
      <c r="I8" s="836"/>
      <c r="J8" s="836"/>
      <c r="K8" s="836" t="s">
        <v>511</v>
      </c>
    </row>
    <row r="9" spans="1:14">
      <c r="D9" s="836" t="s">
        <v>95</v>
      </c>
      <c r="E9" s="836" t="s">
        <v>558</v>
      </c>
      <c r="F9" s="836"/>
      <c r="G9" s="836" t="s">
        <v>559</v>
      </c>
      <c r="H9" s="836"/>
      <c r="I9" s="836"/>
      <c r="J9" s="836"/>
      <c r="K9" s="836"/>
    </row>
    <row r="10" spans="1:14" ht="22.5">
      <c r="D10" s="836"/>
      <c r="E10" s="142" t="s">
        <v>560</v>
      </c>
      <c r="F10" s="142" t="s">
        <v>448</v>
      </c>
      <c r="G10" s="142" t="s">
        <v>448</v>
      </c>
      <c r="H10" s="142" t="s">
        <v>560</v>
      </c>
      <c r="I10" s="142" t="s">
        <v>561</v>
      </c>
      <c r="J10" s="142" t="s">
        <v>512</v>
      </c>
      <c r="K10" s="836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63"/>
      <c r="F12" s="650"/>
      <c r="G12" s="650"/>
      <c r="H12" s="650"/>
      <c r="I12" s="667"/>
      <c r="J12" s="651"/>
      <c r="K12" s="828" t="s">
        <v>562</v>
      </c>
      <c r="M12" s="613" t="str">
        <f>IF(ISERROR(INDEX(kind_of_nameforms,MATCH(E12,kind_of_forms,0),1)),"",INDEX(kind_of_nameforms,MATCH(E12,kind_of_forms,0),1))</f>
        <v/>
      </c>
      <c r="N12" s="614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2"/>
      <c r="K13" s="830"/>
    </row>
    <row r="14" spans="1:14" ht="3" customHeight="1">
      <c r="A14" s="136"/>
      <c r="B14" s="136"/>
      <c r="C14" s="136"/>
    </row>
    <row r="15" spans="1:14" ht="27.75" customHeight="1">
      <c r="E15" s="835" t="s">
        <v>681</v>
      </c>
      <c r="F15" s="835"/>
      <c r="G15" s="835"/>
      <c r="H15" s="835"/>
      <c r="I15" s="835"/>
      <c r="J15" s="835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23" t="s">
        <v>317</v>
      </c>
      <c r="E7" s="725"/>
      <c r="F7" s="596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64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65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66"/>
      <c r="E13" s="567" t="s">
        <v>180</v>
      </c>
    </row>
    <row r="14" spans="3:9" ht="3" customHeight="1"/>
    <row r="15" spans="3:9" ht="22.5" customHeight="1">
      <c r="C15" s="223"/>
      <c r="D15" s="837" t="s">
        <v>318</v>
      </c>
      <c r="E15" s="837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68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34" t="s">
        <v>58</v>
      </c>
      <c r="E7" s="834"/>
      <c r="F7" s="596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38" t="s">
        <v>59</v>
      </c>
      <c r="C2" s="838"/>
      <c r="D2" s="838"/>
      <c r="E2" s="597"/>
    </row>
    <row r="3" spans="2:5" ht="3" customHeight="1"/>
    <row r="4" spans="2:5" ht="21.75" customHeight="1" thickBot="1">
      <c r="B4" s="695" t="s">
        <v>1</v>
      </c>
      <c r="C4" s="695" t="s">
        <v>94</v>
      </c>
      <c r="D4" s="695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modCheckCyan">
    <tabColor indexed="47"/>
  </sheetPr>
  <dimension ref="A1:A228"/>
  <sheetViews>
    <sheetView showGridLines="0" workbookViewId="0"/>
  </sheetViews>
  <sheetFormatPr defaultRowHeight="11.25"/>
  <sheetData>
    <row r="1" spans="1:1">
      <c r="A1" s="666">
        <f>IF('Форма 2.2 | Т-тех'!$O$22="",1,0)</f>
        <v>1</v>
      </c>
    </row>
    <row r="2" spans="1:1">
      <c r="A2" s="666">
        <f>IF('Форма 2.2 | Т-тех'!$R$23="",1,0)</f>
        <v>1</v>
      </c>
    </row>
    <row r="3" spans="1:1">
      <c r="A3" s="666">
        <f>IF('Форма 2.2 | Т-тех'!$T$23="",1,0)</f>
        <v>1</v>
      </c>
    </row>
    <row r="4" spans="1:1">
      <c r="A4" s="666">
        <f>IF('Форма 2.2 | Т-тех'!$S$23="",1,0)</f>
        <v>0</v>
      </c>
    </row>
    <row r="5" spans="1:1">
      <c r="A5" s="666">
        <f>IF('Форма 2.2 | Т-тех'!$U$23="",1,0)</f>
        <v>0</v>
      </c>
    </row>
    <row r="6" spans="1:1">
      <c r="A6" s="666">
        <f>IF('Форма 2.2 | Т-транс'!$O$22="",1,0)</f>
        <v>1</v>
      </c>
    </row>
    <row r="7" spans="1:1">
      <c r="A7" s="666">
        <f>IF('Форма 2.2 | Т-транс'!$R$23="",1,0)</f>
        <v>1</v>
      </c>
    </row>
    <row r="8" spans="1:1">
      <c r="A8" s="666">
        <f>IF('Форма 2.2 | Т-транс'!$T$23="",1,0)</f>
        <v>1</v>
      </c>
    </row>
    <row r="9" spans="1:1">
      <c r="A9" s="666">
        <f>IF('Форма 2.2 | Т-транс'!$S$23="",1,0)</f>
        <v>0</v>
      </c>
    </row>
    <row r="10" spans="1:1">
      <c r="A10" s="666">
        <f>IF('Форма 2.2 | Т-транс'!$U$23="",1,0)</f>
        <v>0</v>
      </c>
    </row>
    <row r="11" spans="1:1">
      <c r="A11" s="666">
        <f>IF('Форма 2.2 | Т-подвоз'!$O$22="",1,0)</f>
        <v>1</v>
      </c>
    </row>
    <row r="12" spans="1:1">
      <c r="A12" s="666">
        <f>IF('Форма 2.2 | Т-подвоз'!$R$23="",1,0)</f>
        <v>1</v>
      </c>
    </row>
    <row r="13" spans="1:1">
      <c r="A13" s="666">
        <f>IF('Форма 2.2 | Т-подвоз'!$T$23="",1,0)</f>
        <v>1</v>
      </c>
    </row>
    <row r="14" spans="1:1">
      <c r="A14" s="666">
        <f>IF('Форма 2.2 | Т-подвоз'!$S$23="",1,0)</f>
        <v>0</v>
      </c>
    </row>
    <row r="15" spans="1:1">
      <c r="A15" s="666">
        <f>IF('Форма 2.2 | Т-подвоз'!$U$23="",1,0)</f>
        <v>0</v>
      </c>
    </row>
    <row r="16" spans="1:1">
      <c r="A16" s="666">
        <f>IF('Форма 2.2 | Т-пит'!$O$22="",1,0)</f>
        <v>0</v>
      </c>
    </row>
    <row r="17" spans="1:1">
      <c r="A17" s="666">
        <f>IF('Форма 2.2 | Т-пит'!$R$23="",1,0)</f>
        <v>0</v>
      </c>
    </row>
    <row r="18" spans="1:1">
      <c r="A18" s="666">
        <f>IF('Форма 2.2 | Т-пит'!$T$23="",1,0)</f>
        <v>0</v>
      </c>
    </row>
    <row r="19" spans="1:1">
      <c r="A19" s="666">
        <f>IF('Форма 2.2 | Т-пит'!$S$23="",1,0)</f>
        <v>0</v>
      </c>
    </row>
    <row r="20" spans="1:1">
      <c r="A20" s="666">
        <f>IF('Форма 2.2 | Т-пит'!$U$23="",1,0)</f>
        <v>0</v>
      </c>
    </row>
    <row r="21" spans="1:1">
      <c r="A21" s="666">
        <f>IF('Форма 2.3 | Т-подкл(инд)'!$M$22="",1,0)</f>
        <v>1</v>
      </c>
    </row>
    <row r="22" spans="1:1">
      <c r="A22" s="666">
        <f>IF('Форма 2.3 | Т-подкл(инд)'!$Q$22="",1,0)</f>
        <v>1</v>
      </c>
    </row>
    <row r="23" spans="1:1">
      <c r="A23" s="666">
        <f>IF('Форма 2.3 | Т-подкл(инд)'!$AD$22="",1,0)</f>
        <v>1</v>
      </c>
    </row>
    <row r="24" spans="1:1">
      <c r="A24" s="666">
        <f>IF('Форма 2.3 | Т-подкл(инд)'!$AE$22="",1,0)</f>
        <v>1</v>
      </c>
    </row>
    <row r="25" spans="1:1">
      <c r="A25" s="666">
        <f>IF('Форма 2.3 | Т-подкл(инд)'!$AF$22="",1,0)</f>
        <v>1</v>
      </c>
    </row>
    <row r="26" spans="1:1">
      <c r="A26" s="666">
        <f>IF('Форма 2.3 | Т-подкл(инд)'!$AG$22="",1,0)</f>
        <v>1</v>
      </c>
    </row>
    <row r="27" spans="1:1">
      <c r="A27" s="666">
        <f>IF('Форма 2.3 | Т-подкл(инд)'!$AH$22="",1,0)</f>
        <v>1</v>
      </c>
    </row>
    <row r="28" spans="1:1">
      <c r="A28" s="666">
        <f>IF('Форма 2.3 | Т-подкл(инд)'!$AJ$22="",1,0)</f>
        <v>1</v>
      </c>
    </row>
    <row r="29" spans="1:1">
      <c r="A29" s="666">
        <f>IF('Форма 2.3 | Т-подкл(инд)'!$N$22="",1,0)</f>
        <v>0</v>
      </c>
    </row>
    <row r="30" spans="1:1">
      <c r="A30" s="666">
        <f>IF('Форма 2.3 | Т-подкл(инд)'!$R$22="",1,0)</f>
        <v>0</v>
      </c>
    </row>
    <row r="31" spans="1:1">
      <c r="A31" s="666">
        <f>IF('Форма 2.3 | Т-подкл(инд)'!$V$22="",1,0)</f>
        <v>0</v>
      </c>
    </row>
    <row r="32" spans="1:1">
      <c r="A32" s="666">
        <f>IF('Форма 2.3 | Т-подкл(инд)'!$Z$22="",1,0)</f>
        <v>0</v>
      </c>
    </row>
    <row r="33" spans="1:1">
      <c r="A33" s="666">
        <f>IF('Форма 2.3 | Т-подкл(инд)'!$AI$22="",1,0)</f>
        <v>0</v>
      </c>
    </row>
    <row r="34" spans="1:1">
      <c r="A34" s="666">
        <f>IF('Форма 2.3 | Т-подкл(инд)'!$AK$22="",1,0)</f>
        <v>0</v>
      </c>
    </row>
    <row r="35" spans="1:1">
      <c r="A35" s="666">
        <f>IF('Форма 2.3 | Т-подкл'!$P$22="",1,0)</f>
        <v>1</v>
      </c>
    </row>
    <row r="36" spans="1:1">
      <c r="A36" s="666">
        <f>IF('Форма 2.3 | Т-подкл'!$AC$22="",1,0)</f>
        <v>1</v>
      </c>
    </row>
    <row r="37" spans="1:1">
      <c r="A37" s="666">
        <f>IF('Форма 2.3 | Т-подкл'!$AD$22="",1,0)</f>
        <v>1</v>
      </c>
    </row>
    <row r="38" spans="1:1">
      <c r="A38" s="666">
        <f>IF('Форма 2.3 | Т-подкл'!$AE$22="",1,0)</f>
        <v>1</v>
      </c>
    </row>
    <row r="39" spans="1:1">
      <c r="A39" s="666">
        <f>IF('Форма 2.3 | Т-подкл'!$AF$22="",1,0)</f>
        <v>1</v>
      </c>
    </row>
    <row r="40" spans="1:1">
      <c r="A40" s="666">
        <f>IF('Форма 2.3 | Т-подкл'!$AG$22="",1,0)</f>
        <v>1</v>
      </c>
    </row>
    <row r="41" spans="1:1">
      <c r="A41" s="666">
        <f>IF('Форма 2.3 | Т-подкл'!$AI$22="",1,0)</f>
        <v>1</v>
      </c>
    </row>
    <row r="42" spans="1:1">
      <c r="A42" s="666">
        <f>IF('Форма 2.3 | Т-подкл'!$Q$22="",1,0)</f>
        <v>0</v>
      </c>
    </row>
    <row r="43" spans="1:1">
      <c r="A43" s="666">
        <f>IF('Форма 2.3 | Т-подкл'!$U$22="",1,0)</f>
        <v>0</v>
      </c>
    </row>
    <row r="44" spans="1:1">
      <c r="A44" s="666">
        <f>IF('Форма 2.3 | Т-подкл'!$Y$22="",1,0)</f>
        <v>0</v>
      </c>
    </row>
    <row r="45" spans="1:1">
      <c r="A45" s="666">
        <f>IF('Форма 2.3 | Т-подкл'!$AH$22="",1,0)</f>
        <v>0</v>
      </c>
    </row>
    <row r="46" spans="1:1">
      <c r="A46" s="666">
        <f>IF('Форма 2.3 | Т-подкл'!$AJ$22="",1,0)</f>
        <v>0</v>
      </c>
    </row>
    <row r="47" spans="1:1">
      <c r="A47" s="666">
        <f>IF('Форма 2.11'!$E$12="",1,0)</f>
        <v>0</v>
      </c>
    </row>
    <row r="48" spans="1:1">
      <c r="A48" s="666">
        <f>IF('Форма 2.11'!$F$12="",1,0)</f>
        <v>0</v>
      </c>
    </row>
    <row r="49" spans="1:1">
      <c r="A49" s="666">
        <f>IF('Форма 2.12'!$G$11="",1,0)</f>
        <v>0</v>
      </c>
    </row>
    <row r="50" spans="1:1">
      <c r="A50" s="666">
        <f>IF('Форма 2.12'!$G$12="",1,0)</f>
        <v>0</v>
      </c>
    </row>
    <row r="51" spans="1:1">
      <c r="A51" s="666">
        <f>IF('Форма 2.12'!$H$12="",1,0)</f>
        <v>0</v>
      </c>
    </row>
    <row r="52" spans="1:1">
      <c r="A52" s="666">
        <f>IF('Форма 2.12'!$H$13="",1,0)</f>
        <v>0</v>
      </c>
    </row>
    <row r="53" spans="1:1">
      <c r="A53" s="666">
        <f>IF('Форма 2.12'!$E$15="",1,0)</f>
        <v>0</v>
      </c>
    </row>
    <row r="54" spans="1:1">
      <c r="A54" s="666">
        <f>IF('Форма 2.12'!$H$15="",1,0)</f>
        <v>0</v>
      </c>
    </row>
    <row r="55" spans="1:1">
      <c r="A55" s="666">
        <f>IF('Форма 2.12'!$G$18="",1,0)</f>
        <v>0</v>
      </c>
    </row>
    <row r="56" spans="1:1">
      <c r="A56" s="666">
        <f>IF('Форма 2.12'!$G$22="",1,0)</f>
        <v>0</v>
      </c>
    </row>
    <row r="57" spans="1:1">
      <c r="A57" s="666">
        <f>IF('Форма 2.12'!$G$26="",1,0)</f>
        <v>0</v>
      </c>
    </row>
    <row r="58" spans="1:1">
      <c r="A58" s="666">
        <f>IF('Форма 2.12'!$E$32="",1,0)</f>
        <v>0</v>
      </c>
    </row>
    <row r="59" spans="1:1">
      <c r="A59" s="666">
        <f>IF('Форма 2.12'!$H$32="",1,0)</f>
        <v>0</v>
      </c>
    </row>
    <row r="60" spans="1:1">
      <c r="A60" s="666">
        <f>IF('Форма 2.12'!$G$29="",1,0)</f>
        <v>0</v>
      </c>
    </row>
    <row r="61" spans="1:1">
      <c r="A61" s="666">
        <f>IF('Форма 1.0.2'!$E$12="",1,0)</f>
        <v>1</v>
      </c>
    </row>
    <row r="62" spans="1:1">
      <c r="A62" s="666">
        <f>IF('Форма 1.0.2'!$F$12="",1,0)</f>
        <v>1</v>
      </c>
    </row>
    <row r="63" spans="1:1">
      <c r="A63" s="666">
        <f>IF('Форма 1.0.2'!$G$12="",1,0)</f>
        <v>1</v>
      </c>
    </row>
    <row r="64" spans="1:1">
      <c r="A64" s="666">
        <f>IF('Форма 1.0.2'!$H$12="",1,0)</f>
        <v>1</v>
      </c>
    </row>
    <row r="65" spans="1:1">
      <c r="A65" s="666">
        <f>IF('Форма 1.0.2'!$I$12="",1,0)</f>
        <v>1</v>
      </c>
    </row>
    <row r="66" spans="1:1">
      <c r="A66" s="666">
        <f>IF('Форма 1.0.2'!$J$12="",1,0)</f>
        <v>1</v>
      </c>
    </row>
    <row r="67" spans="1:1">
      <c r="A67" s="666">
        <f>IF('Сведения об изменении'!$E$12="",1,0)</f>
        <v>1</v>
      </c>
    </row>
    <row r="68" spans="1:1">
      <c r="A68" s="669">
        <f>IF('Форма 2.11'!$F$16="",1,0)</f>
        <v>0</v>
      </c>
    </row>
    <row r="69" spans="1:1">
      <c r="A69" s="669">
        <f>IF('Форма 2.11'!$E$16="",1,0)</f>
        <v>0</v>
      </c>
    </row>
    <row r="70" spans="1:1">
      <c r="A70" s="669">
        <f>IF(Территории!$E$12="",1,0)</f>
        <v>0</v>
      </c>
    </row>
    <row r="71" spans="1:1">
      <c r="A71" s="669">
        <f>IF('Перечень тарифов'!$E$21="",1,0)</f>
        <v>0</v>
      </c>
    </row>
    <row r="72" spans="1:1">
      <c r="A72" s="669">
        <f>IF('Перечень тарифов'!$F$21="",1,0)</f>
        <v>0</v>
      </c>
    </row>
    <row r="73" spans="1:1">
      <c r="A73" s="669">
        <f>IF('Перечень тарифов'!$G$21="",1,0)</f>
        <v>0</v>
      </c>
    </row>
    <row r="74" spans="1:1">
      <c r="A74" s="669">
        <f>IF('Перечень тарифов'!$K$21="",1,0)</f>
        <v>0</v>
      </c>
    </row>
    <row r="75" spans="1:1">
      <c r="A75" s="669">
        <f>IF('Перечень тарифов'!$O$21="",1,0)</f>
        <v>0</v>
      </c>
    </row>
    <row r="76" spans="1:1">
      <c r="A76" s="669">
        <f>IF('Форма 2.2 | Т-пит'!$O$23="",1,0)</f>
        <v>0</v>
      </c>
    </row>
    <row r="77" spans="1:1">
      <c r="A77" s="669">
        <f>IF('Форма 2.2 | Т-пит'!$O$26="",1,0)</f>
        <v>0</v>
      </c>
    </row>
    <row r="78" spans="1:1">
      <c r="A78" s="669">
        <f>IF('Форма 2.2 | Т-пит'!$O$27="",1,0)</f>
        <v>0</v>
      </c>
    </row>
    <row r="79" spans="1:1">
      <c r="A79" s="669">
        <f>IF('Форма 2.2 | Т-пит'!$R$27="",1,0)</f>
        <v>0</v>
      </c>
    </row>
    <row r="80" spans="1:1">
      <c r="A80" s="669">
        <f>IF('Форма 2.2 | Т-пит'!$T$27="",1,0)</f>
        <v>0</v>
      </c>
    </row>
    <row r="81" spans="1:1">
      <c r="A81" s="669">
        <f>IF('Форма 2.2 | Т-пит'!$S$27="",1,0)</f>
        <v>0</v>
      </c>
    </row>
    <row r="82" spans="1:1">
      <c r="A82" s="669">
        <f>IF('Форма 2.2 | Т-пит'!$U$27="",1,0)</f>
        <v>0</v>
      </c>
    </row>
    <row r="83" spans="1:1">
      <c r="A83" s="669">
        <f>IF('Форма 2.2 | Т-пит'!$O$30="",1,0)</f>
        <v>0</v>
      </c>
    </row>
    <row r="84" spans="1:1">
      <c r="A84" s="669">
        <f>IF('Форма 2.2 | Т-пит'!$O$31="",1,0)</f>
        <v>0</v>
      </c>
    </row>
    <row r="85" spans="1:1">
      <c r="A85" s="669">
        <f>IF('Форма 2.2 | Т-пит'!$R$31="",1,0)</f>
        <v>0</v>
      </c>
    </row>
    <row r="86" spans="1:1">
      <c r="A86" s="669">
        <f>IF('Форма 2.2 | Т-пит'!$T$31="",1,0)</f>
        <v>0</v>
      </c>
    </row>
    <row r="87" spans="1:1">
      <c r="A87" s="669">
        <f>IF('Форма 2.2 | Т-пит'!$S$31="",1,0)</f>
        <v>0</v>
      </c>
    </row>
    <row r="88" spans="1:1">
      <c r="A88" s="669">
        <f>IF('Форма 2.2 | Т-пит'!$U$31="",1,0)</f>
        <v>0</v>
      </c>
    </row>
    <row r="89" spans="1:1">
      <c r="A89" s="669">
        <f>IF('Форма 2.2 | Т-пит'!$Y$27="",1,0)</f>
        <v>0</v>
      </c>
    </row>
    <row r="90" spans="1:1">
      <c r="A90" s="669">
        <f>IF('Форма 2.2 | Т-пит'!$AA$27="",1,0)</f>
        <v>0</v>
      </c>
    </row>
    <row r="91" spans="1:1">
      <c r="A91" s="669">
        <f>IF('Форма 2.2 | Т-пит'!$V$27="",1,0)</f>
        <v>0</v>
      </c>
    </row>
    <row r="92" spans="1:1">
      <c r="A92" s="669">
        <f>IF('Форма 2.2 | Т-пит'!$Z$27="",1,0)</f>
        <v>0</v>
      </c>
    </row>
    <row r="93" spans="1:1">
      <c r="A93" s="669">
        <f>IF('Форма 2.2 | Т-пит'!$AB$27="",1,0)</f>
        <v>0</v>
      </c>
    </row>
    <row r="94" spans="1:1">
      <c r="A94" s="669">
        <f>IF('Форма 2.2 | Т-пит'!$Y$31="",1,0)</f>
        <v>0</v>
      </c>
    </row>
    <row r="95" spans="1:1">
      <c r="A95" s="669">
        <f>IF('Форма 2.2 | Т-пит'!$AA$31="",1,0)</f>
        <v>0</v>
      </c>
    </row>
    <row r="96" spans="1:1">
      <c r="A96" s="669">
        <f>IF('Форма 2.2 | Т-пит'!$V$31="",1,0)</f>
        <v>0</v>
      </c>
    </row>
    <row r="97" spans="1:1">
      <c r="A97" s="669">
        <f>IF('Форма 2.2 | Т-пит'!$Z$31="",1,0)</f>
        <v>0</v>
      </c>
    </row>
    <row r="98" spans="1:1">
      <c r="A98" s="669">
        <f>IF('Форма 2.2 | Т-пит'!$AB$31="",1,0)</f>
        <v>0</v>
      </c>
    </row>
    <row r="99" spans="1:1">
      <c r="A99" s="669">
        <f>IF('Форма 2.2 | Т-пит'!$Y$23="",1,0)</f>
        <v>0</v>
      </c>
    </row>
    <row r="100" spans="1:1">
      <c r="A100" s="669">
        <f>IF('Форма 2.2 | Т-пит'!$AA$23="",1,0)</f>
        <v>0</v>
      </c>
    </row>
    <row r="101" spans="1:1">
      <c r="A101" s="669">
        <f>IF('Форма 2.2 | Т-пит'!$V$23="",1,0)</f>
        <v>0</v>
      </c>
    </row>
    <row r="102" spans="1:1">
      <c r="A102" s="669">
        <f>IF('Форма 2.2 | Т-пит'!$Z$23="",1,0)</f>
        <v>0</v>
      </c>
    </row>
    <row r="103" spans="1:1">
      <c r="A103" s="669">
        <f>IF('Форма 2.2 | Т-пит'!$AB$23="",1,0)</f>
        <v>0</v>
      </c>
    </row>
    <row r="104" spans="1:1">
      <c r="A104" s="669">
        <f>IF('Форма 2.2 | Т-пит'!$AF$31="",1,0)</f>
        <v>0</v>
      </c>
    </row>
    <row r="105" spans="1:1">
      <c r="A105" s="669">
        <f>IF('Форма 2.2 | Т-пит'!$AH$31="",1,0)</f>
        <v>0</v>
      </c>
    </row>
    <row r="106" spans="1:1">
      <c r="A106" s="669">
        <f>IF('Форма 2.2 | Т-пит'!$AC$31="",1,0)</f>
        <v>0</v>
      </c>
    </row>
    <row r="107" spans="1:1">
      <c r="A107" s="669">
        <f>IF('Форма 2.2 | Т-пит'!$AG$31="",1,0)</f>
        <v>0</v>
      </c>
    </row>
    <row r="108" spans="1:1">
      <c r="A108" s="669">
        <f>IF('Форма 2.2 | Т-пит'!$AI$31="",1,0)</f>
        <v>0</v>
      </c>
    </row>
    <row r="109" spans="1:1">
      <c r="A109" s="669">
        <f>IF('Форма 2.2 | Т-пит'!$AF$23="",1,0)</f>
        <v>0</v>
      </c>
    </row>
    <row r="110" spans="1:1">
      <c r="A110" s="669">
        <f>IF('Форма 2.2 | Т-пит'!$AH$23="",1,0)</f>
        <v>0</v>
      </c>
    </row>
    <row r="111" spans="1:1">
      <c r="A111" s="669">
        <f>IF('Форма 2.2 | Т-пит'!$AC$23="",1,0)</f>
        <v>0</v>
      </c>
    </row>
    <row r="112" spans="1:1">
      <c r="A112" s="669">
        <f>IF('Форма 2.2 | Т-пит'!$AG$23="",1,0)</f>
        <v>0</v>
      </c>
    </row>
    <row r="113" spans="1:1">
      <c r="A113" s="669">
        <f>IF('Форма 2.2 | Т-пит'!$AI$23="",1,0)</f>
        <v>0</v>
      </c>
    </row>
    <row r="114" spans="1:1">
      <c r="A114" s="669">
        <f>IF('Форма 2.2 | Т-пит'!$AF$27="",1,0)</f>
        <v>0</v>
      </c>
    </row>
    <row r="115" spans="1:1">
      <c r="A115" s="669">
        <f>IF('Форма 2.2 | Т-пит'!$AH$27="",1,0)</f>
        <v>0</v>
      </c>
    </row>
    <row r="116" spans="1:1">
      <c r="A116" s="669">
        <f>IF('Форма 2.2 | Т-пит'!$AC$27="",1,0)</f>
        <v>0</v>
      </c>
    </row>
    <row r="117" spans="1:1">
      <c r="A117" s="669">
        <f>IF('Форма 2.2 | Т-пит'!$AG$27="",1,0)</f>
        <v>0</v>
      </c>
    </row>
    <row r="118" spans="1:1">
      <c r="A118" s="669">
        <f>IF('Форма 2.2 | Т-пит'!$AI$27="",1,0)</f>
        <v>0</v>
      </c>
    </row>
    <row r="119" spans="1:1">
      <c r="A119" s="669">
        <f>IF('Форма 2.2 | Т-пит'!$AM$23="",1,0)</f>
        <v>0</v>
      </c>
    </row>
    <row r="120" spans="1:1">
      <c r="A120" s="669">
        <f>IF('Форма 2.2 | Т-пит'!$AO$23="",1,0)</f>
        <v>0</v>
      </c>
    </row>
    <row r="121" spans="1:1">
      <c r="A121" s="669">
        <f>IF('Форма 2.2 | Т-пит'!$AJ$23="",1,0)</f>
        <v>0</v>
      </c>
    </row>
    <row r="122" spans="1:1">
      <c r="A122" s="669">
        <f>IF('Форма 2.2 | Т-пит'!$AN$23="",1,0)</f>
        <v>0</v>
      </c>
    </row>
    <row r="123" spans="1:1">
      <c r="A123" s="669">
        <f>IF('Форма 2.2 | Т-пит'!$AP$23="",1,0)</f>
        <v>0</v>
      </c>
    </row>
    <row r="124" spans="1:1">
      <c r="A124" s="669">
        <f>IF('Форма 2.2 | Т-пит'!$AM$27="",1,0)</f>
        <v>0</v>
      </c>
    </row>
    <row r="125" spans="1:1">
      <c r="A125" s="669">
        <f>IF('Форма 2.2 | Т-пит'!$AO$27="",1,0)</f>
        <v>0</v>
      </c>
    </row>
    <row r="126" spans="1:1">
      <c r="A126" s="669">
        <f>IF('Форма 2.2 | Т-пит'!$AJ$27="",1,0)</f>
        <v>0</v>
      </c>
    </row>
    <row r="127" spans="1:1">
      <c r="A127" s="669">
        <f>IF('Форма 2.2 | Т-пит'!$AN$27="",1,0)</f>
        <v>0</v>
      </c>
    </row>
    <row r="128" spans="1:1">
      <c r="A128" s="669">
        <f>IF('Форма 2.2 | Т-пит'!$AP$27="",1,0)</f>
        <v>0</v>
      </c>
    </row>
    <row r="129" spans="1:1">
      <c r="A129" s="669">
        <f>IF('Форма 2.2 | Т-пит'!$AM$31="",1,0)</f>
        <v>0</v>
      </c>
    </row>
    <row r="130" spans="1:1">
      <c r="A130" s="669">
        <f>IF('Форма 2.2 | Т-пит'!$AO$31="",1,0)</f>
        <v>0</v>
      </c>
    </row>
    <row r="131" spans="1:1">
      <c r="A131" s="669">
        <f>IF('Форма 2.2 | Т-пит'!$AJ$31="",1,0)</f>
        <v>0</v>
      </c>
    </row>
    <row r="132" spans="1:1">
      <c r="A132" s="669">
        <f>IF('Форма 2.2 | Т-пит'!$AN$31="",1,0)</f>
        <v>0</v>
      </c>
    </row>
    <row r="133" spans="1:1">
      <c r="A133" s="669">
        <f>IF('Форма 2.2 | Т-пит'!$AP$31="",1,0)</f>
        <v>0</v>
      </c>
    </row>
    <row r="134" spans="1:1">
      <c r="A134" s="669">
        <f>IF('Форма 2.2 | Т-пит'!$AT$27="",1,0)</f>
        <v>0</v>
      </c>
    </row>
    <row r="135" spans="1:1">
      <c r="A135" s="669">
        <f>IF('Форма 2.2 | Т-пит'!$AV$27="",1,0)</f>
        <v>0</v>
      </c>
    </row>
    <row r="136" spans="1:1">
      <c r="A136" s="669">
        <f>IF('Форма 2.2 | Т-пит'!$AQ$27="",1,0)</f>
        <v>0</v>
      </c>
    </row>
    <row r="137" spans="1:1">
      <c r="A137" s="669">
        <f>IF('Форма 2.2 | Т-пит'!$AU$27="",1,0)</f>
        <v>0</v>
      </c>
    </row>
    <row r="138" spans="1:1">
      <c r="A138" s="669">
        <f>IF('Форма 2.2 | Т-пит'!$AW$27="",1,0)</f>
        <v>0</v>
      </c>
    </row>
    <row r="139" spans="1:1">
      <c r="A139" s="669">
        <f>IF('Форма 2.2 | Т-пит'!$AT$31="",1,0)</f>
        <v>0</v>
      </c>
    </row>
    <row r="140" spans="1:1">
      <c r="A140" s="669">
        <f>IF('Форма 2.2 | Т-пит'!$AV$31="",1,0)</f>
        <v>0</v>
      </c>
    </row>
    <row r="141" spans="1:1">
      <c r="A141" s="669">
        <f>IF('Форма 2.2 | Т-пит'!$AQ$31="",1,0)</f>
        <v>0</v>
      </c>
    </row>
    <row r="142" spans="1:1">
      <c r="A142" s="669">
        <f>IF('Форма 2.2 | Т-пит'!$AU$31="",1,0)</f>
        <v>0</v>
      </c>
    </row>
    <row r="143" spans="1:1">
      <c r="A143" s="669">
        <f>IF('Форма 2.2 | Т-пит'!$AW$31="",1,0)</f>
        <v>0</v>
      </c>
    </row>
    <row r="144" spans="1:1">
      <c r="A144" s="669">
        <f>IF('Форма 2.2 | Т-пит'!$AT$23="",1,0)</f>
        <v>0</v>
      </c>
    </row>
    <row r="145" spans="1:1">
      <c r="A145" s="669">
        <f>IF('Форма 2.2 | Т-пит'!$AV$23="",1,0)</f>
        <v>0</v>
      </c>
    </row>
    <row r="146" spans="1:1">
      <c r="A146" s="669">
        <f>IF('Форма 2.2 | Т-пит'!$AQ$23="",1,0)</f>
        <v>0</v>
      </c>
    </row>
    <row r="147" spans="1:1">
      <c r="A147" s="669">
        <f>IF('Форма 2.2 | Т-пит'!$AU$23="",1,0)</f>
        <v>0</v>
      </c>
    </row>
    <row r="148" spans="1:1">
      <c r="A148" s="669">
        <f>IF('Форма 2.2 | Т-пит'!$AW$23="",1,0)</f>
        <v>0</v>
      </c>
    </row>
    <row r="149" spans="1:1">
      <c r="A149" s="669">
        <f>IF('Форма 2.2 | Т-пит'!$BA$31="",1,0)</f>
        <v>0</v>
      </c>
    </row>
    <row r="150" spans="1:1">
      <c r="A150" s="669">
        <f>IF('Форма 2.2 | Т-пит'!$BC$31="",1,0)</f>
        <v>0</v>
      </c>
    </row>
    <row r="151" spans="1:1">
      <c r="A151" s="669">
        <f>IF('Форма 2.2 | Т-пит'!$AX$31="",1,0)</f>
        <v>0</v>
      </c>
    </row>
    <row r="152" spans="1:1">
      <c r="A152" s="669">
        <f>IF('Форма 2.2 | Т-пит'!$BB$31="",1,0)</f>
        <v>0</v>
      </c>
    </row>
    <row r="153" spans="1:1">
      <c r="A153" s="669">
        <f>IF('Форма 2.2 | Т-пит'!$BD$31="",1,0)</f>
        <v>0</v>
      </c>
    </row>
    <row r="154" spans="1:1">
      <c r="A154" s="669">
        <f>IF('Форма 2.2 | Т-пит'!$BA$23="",1,0)</f>
        <v>0</v>
      </c>
    </row>
    <row r="155" spans="1:1">
      <c r="A155" s="669">
        <f>IF('Форма 2.2 | Т-пит'!$BC$23="",1,0)</f>
        <v>0</v>
      </c>
    </row>
    <row r="156" spans="1:1">
      <c r="A156" s="669">
        <f>IF('Форма 2.2 | Т-пит'!$AX$23="",1,0)</f>
        <v>0</v>
      </c>
    </row>
    <row r="157" spans="1:1">
      <c r="A157" s="669">
        <f>IF('Форма 2.2 | Т-пит'!$BB$23="",1,0)</f>
        <v>0</v>
      </c>
    </row>
    <row r="158" spans="1:1">
      <c r="A158" s="669">
        <f>IF('Форма 2.2 | Т-пит'!$BD$23="",1,0)</f>
        <v>0</v>
      </c>
    </row>
    <row r="159" spans="1:1">
      <c r="A159" s="669">
        <f>IF('Форма 2.2 | Т-пит'!$BA$27="",1,0)</f>
        <v>0</v>
      </c>
    </row>
    <row r="160" spans="1:1">
      <c r="A160" s="669">
        <f>IF('Форма 2.2 | Т-пит'!$BC$27="",1,0)</f>
        <v>0</v>
      </c>
    </row>
    <row r="161" spans="1:1">
      <c r="A161" s="669">
        <f>IF('Форма 2.2 | Т-пит'!$AX$27="",1,0)</f>
        <v>0</v>
      </c>
    </row>
    <row r="162" spans="1:1">
      <c r="A162" s="669">
        <f>IF('Форма 2.2 | Т-пит'!$BB$27="",1,0)</f>
        <v>0</v>
      </c>
    </row>
    <row r="163" spans="1:1">
      <c r="A163" s="669">
        <f>IF('Форма 2.2 | Т-пит'!$BD$27="",1,0)</f>
        <v>0</v>
      </c>
    </row>
    <row r="164" spans="1:1">
      <c r="A164" s="669">
        <f>IF('Форма 2.2 | Т-пит'!$BH$23="",1,0)</f>
        <v>0</v>
      </c>
    </row>
    <row r="165" spans="1:1">
      <c r="A165" s="669">
        <f>IF('Форма 2.2 | Т-пит'!$BJ$23="",1,0)</f>
        <v>0</v>
      </c>
    </row>
    <row r="166" spans="1:1">
      <c r="A166" s="669">
        <f>IF('Форма 2.2 | Т-пит'!$BE$23="",1,0)</f>
        <v>0</v>
      </c>
    </row>
    <row r="167" spans="1:1">
      <c r="A167" s="669">
        <f>IF('Форма 2.2 | Т-пит'!$BI$23="",1,0)</f>
        <v>0</v>
      </c>
    </row>
    <row r="168" spans="1:1">
      <c r="A168" s="669">
        <f>IF('Форма 2.2 | Т-пит'!$BK$23="",1,0)</f>
        <v>0</v>
      </c>
    </row>
    <row r="169" spans="1:1">
      <c r="A169" s="669">
        <f>IF('Форма 2.2 | Т-пит'!$BH$27="",1,0)</f>
        <v>0</v>
      </c>
    </row>
    <row r="170" spans="1:1">
      <c r="A170" s="669">
        <f>IF('Форма 2.2 | Т-пит'!$BJ$27="",1,0)</f>
        <v>0</v>
      </c>
    </row>
    <row r="171" spans="1:1">
      <c r="A171" s="669">
        <f>IF('Форма 2.2 | Т-пит'!$BE$27="",1,0)</f>
        <v>0</v>
      </c>
    </row>
    <row r="172" spans="1:1">
      <c r="A172" s="669">
        <f>IF('Форма 2.2 | Т-пит'!$BI$27="",1,0)</f>
        <v>0</v>
      </c>
    </row>
    <row r="173" spans="1:1">
      <c r="A173" s="669">
        <f>IF('Форма 2.2 | Т-пит'!$BK$27="",1,0)</f>
        <v>0</v>
      </c>
    </row>
    <row r="174" spans="1:1">
      <c r="A174" s="669">
        <f>IF('Форма 2.2 | Т-пит'!$BH$31="",1,0)</f>
        <v>0</v>
      </c>
    </row>
    <row r="175" spans="1:1">
      <c r="A175" s="669">
        <f>IF('Форма 2.2 | Т-пит'!$BJ$31="",1,0)</f>
        <v>0</v>
      </c>
    </row>
    <row r="176" spans="1:1">
      <c r="A176" s="669">
        <f>IF('Форма 2.2 | Т-пит'!$BE$31="",1,0)</f>
        <v>0</v>
      </c>
    </row>
    <row r="177" spans="1:1">
      <c r="A177" s="669">
        <f>IF('Форма 2.2 | Т-пит'!$BI$31="",1,0)</f>
        <v>0</v>
      </c>
    </row>
    <row r="178" spans="1:1">
      <c r="A178" s="669">
        <f>IF('Форма 2.2 | Т-пит'!$BK$31="",1,0)</f>
        <v>0</v>
      </c>
    </row>
    <row r="179" spans="1:1">
      <c r="A179" s="669">
        <f>IF('Форма 2.2 | Т-пит'!$BO$27="",1,0)</f>
        <v>0</v>
      </c>
    </row>
    <row r="180" spans="1:1">
      <c r="A180" s="669">
        <f>IF('Форма 2.2 | Т-пит'!$BQ$27="",1,0)</f>
        <v>0</v>
      </c>
    </row>
    <row r="181" spans="1:1">
      <c r="A181" s="669">
        <f>IF('Форма 2.2 | Т-пит'!$BL$27="",1,0)</f>
        <v>0</v>
      </c>
    </row>
    <row r="182" spans="1:1">
      <c r="A182" s="669">
        <f>IF('Форма 2.2 | Т-пит'!$BP$27="",1,0)</f>
        <v>0</v>
      </c>
    </row>
    <row r="183" spans="1:1">
      <c r="A183" s="669">
        <f>IF('Форма 2.2 | Т-пит'!$BR$27="",1,0)</f>
        <v>0</v>
      </c>
    </row>
    <row r="184" spans="1:1">
      <c r="A184" s="669">
        <f>IF('Форма 2.2 | Т-пит'!$BO$31="",1,0)</f>
        <v>0</v>
      </c>
    </row>
    <row r="185" spans="1:1">
      <c r="A185" s="669">
        <f>IF('Форма 2.2 | Т-пит'!$BQ$31="",1,0)</f>
        <v>0</v>
      </c>
    </row>
    <row r="186" spans="1:1">
      <c r="A186" s="669">
        <f>IF('Форма 2.2 | Т-пит'!$BL$31="",1,0)</f>
        <v>0</v>
      </c>
    </row>
    <row r="187" spans="1:1">
      <c r="A187" s="669">
        <f>IF('Форма 2.2 | Т-пит'!$BP$31="",1,0)</f>
        <v>0</v>
      </c>
    </row>
    <row r="188" spans="1:1">
      <c r="A188" s="669">
        <f>IF('Форма 2.2 | Т-пит'!$BR$31="",1,0)</f>
        <v>0</v>
      </c>
    </row>
    <row r="189" spans="1:1">
      <c r="A189" s="669">
        <f>IF('Форма 2.2 | Т-пит'!$BO$23="",1,0)</f>
        <v>0</v>
      </c>
    </row>
    <row r="190" spans="1:1">
      <c r="A190" s="669">
        <f>IF('Форма 2.2 | Т-пит'!$BQ$23="",1,0)</f>
        <v>0</v>
      </c>
    </row>
    <row r="191" spans="1:1">
      <c r="A191" s="669">
        <f>IF('Форма 2.2 | Т-пит'!$BL$23="",1,0)</f>
        <v>0</v>
      </c>
    </row>
    <row r="192" spans="1:1">
      <c r="A192" s="669">
        <f>IF('Форма 2.2 | Т-пит'!$BP$23="",1,0)</f>
        <v>0</v>
      </c>
    </row>
    <row r="193" spans="1:1">
      <c r="A193" s="669">
        <f>IF('Форма 2.2 | Т-пит'!$BR$23="",1,0)</f>
        <v>0</v>
      </c>
    </row>
    <row r="194" spans="1:1">
      <c r="A194" s="669">
        <f>IF('Форма 2.2 | Т-пит'!$BV$31="",1,0)</f>
        <v>0</v>
      </c>
    </row>
    <row r="195" spans="1:1">
      <c r="A195" s="669">
        <f>IF('Форма 2.2 | Т-пит'!$BX$31="",1,0)</f>
        <v>0</v>
      </c>
    </row>
    <row r="196" spans="1:1">
      <c r="A196" s="669">
        <f>IF('Форма 2.2 | Т-пит'!$BS$31="",1,0)</f>
        <v>0</v>
      </c>
    </row>
    <row r="197" spans="1:1">
      <c r="A197" s="669">
        <f>IF('Форма 2.2 | Т-пит'!$BW$31="",1,0)</f>
        <v>0</v>
      </c>
    </row>
    <row r="198" spans="1:1">
      <c r="A198" s="669">
        <f>IF('Форма 2.2 | Т-пит'!$BY$31="",1,0)</f>
        <v>0</v>
      </c>
    </row>
    <row r="199" spans="1:1">
      <c r="A199" s="669">
        <f>IF('Форма 2.2 | Т-пит'!$BV$23="",1,0)</f>
        <v>0</v>
      </c>
    </row>
    <row r="200" spans="1:1">
      <c r="A200" s="669">
        <f>IF('Форма 2.2 | Т-пит'!$BX$23="",1,0)</f>
        <v>0</v>
      </c>
    </row>
    <row r="201" spans="1:1">
      <c r="A201" s="669">
        <f>IF('Форма 2.2 | Т-пит'!$BS$23="",1,0)</f>
        <v>0</v>
      </c>
    </row>
    <row r="202" spans="1:1">
      <c r="A202" s="669">
        <f>IF('Форма 2.2 | Т-пит'!$BW$23="",1,0)</f>
        <v>0</v>
      </c>
    </row>
    <row r="203" spans="1:1">
      <c r="A203" s="669">
        <f>IF('Форма 2.2 | Т-пит'!$BY$23="",1,0)</f>
        <v>0</v>
      </c>
    </row>
    <row r="204" spans="1:1">
      <c r="A204" s="669">
        <f>IF('Форма 2.2 | Т-пит'!$BV$27="",1,0)</f>
        <v>0</v>
      </c>
    </row>
    <row r="205" spans="1:1">
      <c r="A205" s="669">
        <f>IF('Форма 2.2 | Т-пит'!$BX$27="",1,0)</f>
        <v>0</v>
      </c>
    </row>
    <row r="206" spans="1:1">
      <c r="A206" s="669">
        <f>IF('Форма 2.2 | Т-пит'!$BS$27="",1,0)</f>
        <v>0</v>
      </c>
    </row>
    <row r="207" spans="1:1">
      <c r="A207" s="669">
        <f>IF('Форма 2.2 | Т-пит'!$BW$27="",1,0)</f>
        <v>0</v>
      </c>
    </row>
    <row r="208" spans="1:1">
      <c r="A208" s="669">
        <f>IF('Форма 2.2 | Т-пит'!$BY$27="",1,0)</f>
        <v>0</v>
      </c>
    </row>
    <row r="209" spans="1:1">
      <c r="A209" s="669">
        <f>IF('Форма 2.2 | Т-пит'!$CC$23="",1,0)</f>
        <v>0</v>
      </c>
    </row>
    <row r="210" spans="1:1">
      <c r="A210" s="669">
        <f>IF('Форма 2.2 | Т-пит'!$CE$23="",1,0)</f>
        <v>0</v>
      </c>
    </row>
    <row r="211" spans="1:1">
      <c r="A211" s="669">
        <f>IF('Форма 2.2 | Т-пит'!$BZ$23="",1,0)</f>
        <v>0</v>
      </c>
    </row>
    <row r="212" spans="1:1">
      <c r="A212" s="669">
        <f>IF('Форма 2.2 | Т-пит'!$CD$23="",1,0)</f>
        <v>0</v>
      </c>
    </row>
    <row r="213" spans="1:1">
      <c r="A213" s="669">
        <f>IF('Форма 2.2 | Т-пит'!$CF$23="",1,0)</f>
        <v>0</v>
      </c>
    </row>
    <row r="214" spans="1:1">
      <c r="A214" s="669">
        <f>IF('Форма 2.2 | Т-пит'!$CC$27="",1,0)</f>
        <v>0</v>
      </c>
    </row>
    <row r="215" spans="1:1">
      <c r="A215" s="669">
        <f>IF('Форма 2.2 | Т-пит'!$CE$27="",1,0)</f>
        <v>0</v>
      </c>
    </row>
    <row r="216" spans="1:1">
      <c r="A216" s="669">
        <f>IF('Форма 2.2 | Т-пит'!$BZ$27="",1,0)</f>
        <v>0</v>
      </c>
    </row>
    <row r="217" spans="1:1">
      <c r="A217" s="669">
        <f>IF('Форма 2.2 | Т-пит'!$CD$27="",1,0)</f>
        <v>0</v>
      </c>
    </row>
    <row r="218" spans="1:1">
      <c r="A218" s="669">
        <f>IF('Форма 2.2 | Т-пит'!$CF$27="",1,0)</f>
        <v>0</v>
      </c>
    </row>
    <row r="219" spans="1:1">
      <c r="A219" s="669">
        <f>IF('Форма 2.2 | Т-пит'!$CC$31="",1,0)</f>
        <v>0</v>
      </c>
    </row>
    <row r="220" spans="1:1">
      <c r="A220" s="669">
        <f>IF('Форма 2.2 | Т-пит'!$CE$31="",1,0)</f>
        <v>0</v>
      </c>
    </row>
    <row r="221" spans="1:1">
      <c r="A221" s="669">
        <f>IF('Форма 2.2 | Т-пит'!$BZ$31="",1,0)</f>
        <v>0</v>
      </c>
    </row>
    <row r="222" spans="1:1">
      <c r="A222" s="669">
        <f>IF('Форма 2.2 | Т-пит'!$CD$31="",1,0)</f>
        <v>0</v>
      </c>
    </row>
    <row r="223" spans="1:1">
      <c r="A223" s="669">
        <f>IF('Форма 2.2 | Т-пит'!$CF$31="",1,0)</f>
        <v>0</v>
      </c>
    </row>
    <row r="224" spans="1:1">
      <c r="A224" s="669">
        <f>IF('Форма 2.11'!$E$13="",1,0)</f>
        <v>0</v>
      </c>
    </row>
    <row r="225" spans="1:1">
      <c r="A225" s="669">
        <f>IF('Форма 2.11'!$F$13="",1,0)</f>
        <v>0</v>
      </c>
    </row>
    <row r="226" spans="1:1">
      <c r="A226" s="669">
        <f>IF('Форма 2.11'!$E$17="",1,0)</f>
        <v>0</v>
      </c>
    </row>
    <row r="227" spans="1:1">
      <c r="A227" s="669">
        <f>IF('Форма 2.11'!$F$17="",1,0)</f>
        <v>0</v>
      </c>
    </row>
    <row r="228" spans="1:1">
      <c r="A228" s="693">
        <f>IF('Форма 2.12'!$G$23="",1,0)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94"/>
  </cols>
  <sheetData>
    <row r="1" spans="1:3">
      <c r="A1" s="694" t="s">
        <v>591</v>
      </c>
      <c r="B1" s="694" t="s">
        <v>592</v>
      </c>
      <c r="C1" s="694" t="s">
        <v>70</v>
      </c>
    </row>
    <row r="2" spans="1:3">
      <c r="A2" s="694">
        <v>4189678</v>
      </c>
      <c r="B2" s="694" t="s">
        <v>1243</v>
      </c>
      <c r="C2" s="694" t="s">
        <v>1244</v>
      </c>
    </row>
    <row r="3" spans="1:3">
      <c r="A3" s="694">
        <v>4190415</v>
      </c>
      <c r="B3" s="694" t="s">
        <v>1245</v>
      </c>
      <c r="C3" s="694" t="s">
        <v>1244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1:D29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68">
        <v>43460.563275462962</v>
      </c>
      <c r="B2" s="11" t="s">
        <v>709</v>
      </c>
      <c r="C2" s="11" t="s">
        <v>494</v>
      </c>
    </row>
    <row r="3" spans="1:4">
      <c r="A3" s="668">
        <v>43460.563310185185</v>
      </c>
      <c r="B3" s="11" t="s">
        <v>710</v>
      </c>
      <c r="C3" s="11" t="s">
        <v>494</v>
      </c>
    </row>
    <row r="4" spans="1:4">
      <c r="A4" s="668">
        <v>43461.465196759258</v>
      </c>
      <c r="B4" s="11" t="s">
        <v>709</v>
      </c>
      <c r="C4" s="11" t="s">
        <v>494</v>
      </c>
    </row>
    <row r="5" spans="1:4">
      <c r="A5" s="668">
        <v>43461.465219907404</v>
      </c>
      <c r="B5" s="11" t="s">
        <v>710</v>
      </c>
      <c r="C5" s="11" t="s">
        <v>494</v>
      </c>
    </row>
    <row r="6" spans="1:4">
      <c r="A6" s="668">
        <v>43461.488761574074</v>
      </c>
      <c r="B6" s="11" t="s">
        <v>709</v>
      </c>
      <c r="C6" s="11" t="s">
        <v>494</v>
      </c>
    </row>
    <row r="7" spans="1:4">
      <c r="A7" s="668">
        <v>43461.48878472222</v>
      </c>
      <c r="B7" s="11" t="s">
        <v>710</v>
      </c>
      <c r="C7" s="11" t="s">
        <v>494</v>
      </c>
    </row>
    <row r="8" spans="1:4">
      <c r="A8" s="668">
        <v>43461.489178240743</v>
      </c>
      <c r="B8" s="11" t="s">
        <v>709</v>
      </c>
      <c r="C8" s="11" t="s">
        <v>494</v>
      </c>
    </row>
    <row r="9" spans="1:4">
      <c r="A9" s="668">
        <v>43461.489189814813</v>
      </c>
      <c r="B9" s="11" t="s">
        <v>710</v>
      </c>
      <c r="C9" s="11" t="s">
        <v>494</v>
      </c>
    </row>
    <row r="10" spans="1:4">
      <c r="A10" s="668">
        <v>43461.49422453704</v>
      </c>
      <c r="B10" s="11" t="s">
        <v>709</v>
      </c>
      <c r="C10" s="11" t="s">
        <v>494</v>
      </c>
    </row>
    <row r="11" spans="1:4">
      <c r="A11" s="668">
        <v>43461.494247685187</v>
      </c>
      <c r="B11" s="11" t="s">
        <v>710</v>
      </c>
      <c r="C11" s="11" t="s">
        <v>494</v>
      </c>
    </row>
    <row r="12" spans="1:4">
      <c r="A12" s="668">
        <v>43461.588402777779</v>
      </c>
      <c r="B12" s="11" t="s">
        <v>709</v>
      </c>
      <c r="C12" s="11" t="s">
        <v>494</v>
      </c>
    </row>
    <row r="13" spans="1:4">
      <c r="A13" s="668">
        <v>43461.588425925926</v>
      </c>
      <c r="B13" s="11" t="s">
        <v>710</v>
      </c>
      <c r="C13" s="11" t="s">
        <v>494</v>
      </c>
    </row>
    <row r="14" spans="1:4">
      <c r="A14" s="668">
        <v>43461.598171296297</v>
      </c>
      <c r="B14" s="11" t="s">
        <v>709</v>
      </c>
      <c r="C14" s="11" t="s">
        <v>494</v>
      </c>
    </row>
    <row r="15" spans="1:4">
      <c r="A15" s="668">
        <v>43461.598182870373</v>
      </c>
      <c r="B15" s="11" t="s">
        <v>710</v>
      </c>
      <c r="C15" s="11" t="s">
        <v>494</v>
      </c>
    </row>
    <row r="16" spans="1:4">
      <c r="A16" s="668">
        <v>43462.369560185187</v>
      </c>
      <c r="B16" s="11" t="s">
        <v>709</v>
      </c>
      <c r="C16" s="11" t="s">
        <v>494</v>
      </c>
    </row>
    <row r="17" spans="1:3">
      <c r="A17" s="668">
        <v>43462.391157407408</v>
      </c>
      <c r="B17" s="11" t="s">
        <v>709</v>
      </c>
      <c r="C17" s="11" t="s">
        <v>494</v>
      </c>
    </row>
    <row r="18" spans="1:3">
      <c r="A18" s="668">
        <v>43462.391180555554</v>
      </c>
      <c r="B18" s="11" t="s">
        <v>710</v>
      </c>
      <c r="C18" s="11" t="s">
        <v>494</v>
      </c>
    </row>
    <row r="19" spans="1:3">
      <c r="A19" s="668">
        <v>43462.490208333336</v>
      </c>
      <c r="B19" s="11" t="s">
        <v>709</v>
      </c>
      <c r="C19" s="11" t="s">
        <v>494</v>
      </c>
    </row>
    <row r="20" spans="1:3">
      <c r="A20" s="668">
        <v>43462.490219907406</v>
      </c>
      <c r="B20" s="11" t="s">
        <v>710</v>
      </c>
      <c r="C20" s="11" t="s">
        <v>494</v>
      </c>
    </row>
    <row r="21" spans="1:3">
      <c r="A21" s="668">
        <v>43462.490648148145</v>
      </c>
      <c r="B21" s="11" t="s">
        <v>709</v>
      </c>
      <c r="C21" s="11" t="s">
        <v>494</v>
      </c>
    </row>
    <row r="22" spans="1:3">
      <c r="A22" s="668">
        <v>43462.490659722222</v>
      </c>
      <c r="B22" s="11" t="s">
        <v>710</v>
      </c>
      <c r="C22" s="11" t="s">
        <v>494</v>
      </c>
    </row>
    <row r="23" spans="1:3">
      <c r="A23" s="668">
        <v>43462.618055555555</v>
      </c>
      <c r="B23" s="11" t="s">
        <v>709</v>
      </c>
      <c r="C23" s="11" t="s">
        <v>494</v>
      </c>
    </row>
    <row r="24" spans="1:3">
      <c r="A24" s="668">
        <v>43462.618090277778</v>
      </c>
      <c r="B24" s="11" t="s">
        <v>710</v>
      </c>
      <c r="C24" s="11" t="s">
        <v>494</v>
      </c>
    </row>
    <row r="25" spans="1:3">
      <c r="A25" s="668">
        <v>43462.654918981483</v>
      </c>
      <c r="B25" s="11" t="s">
        <v>709</v>
      </c>
      <c r="C25" s="11" t="s">
        <v>494</v>
      </c>
    </row>
    <row r="26" spans="1:3">
      <c r="A26" s="668">
        <v>43462.781631944446</v>
      </c>
      <c r="B26" s="11" t="s">
        <v>709</v>
      </c>
      <c r="C26" s="11" t="s">
        <v>494</v>
      </c>
    </row>
    <row r="27" spans="1:3">
      <c r="A27" s="668">
        <v>43462.781655092593</v>
      </c>
      <c r="B27" s="11" t="s">
        <v>710</v>
      </c>
      <c r="C27" s="11" t="s">
        <v>494</v>
      </c>
    </row>
    <row r="28" spans="1:3">
      <c r="A28" s="668">
        <v>43462.819247685184</v>
      </c>
      <c r="B28" s="11" t="s">
        <v>709</v>
      </c>
      <c r="C28" s="11" t="s">
        <v>494</v>
      </c>
    </row>
    <row r="29" spans="1:3">
      <c r="A29" s="668">
        <v>43462.81927083333</v>
      </c>
      <c r="B29" s="11" t="s">
        <v>710</v>
      </c>
      <c r="C29" s="11" t="s">
        <v>494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 ht="22.5">
      <c r="B3" s="490" t="s">
        <v>1532</v>
      </c>
    </row>
    <row r="4" spans="2:2">
      <c r="B4" s="490" t="s">
        <v>595</v>
      </c>
    </row>
    <row r="5" spans="2:2">
      <c r="B5" s="490" t="s">
        <v>596</v>
      </c>
    </row>
    <row r="6" spans="2:2">
      <c r="B6" s="490" t="s">
        <v>597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8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440</v>
      </c>
      <c r="B1" s="354" t="s">
        <v>441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694"/>
    <col min="2" max="2" width="65.28515625" style="694" customWidth="1"/>
    <col min="3" max="3" width="41" style="694" customWidth="1"/>
    <col min="4" max="16384" width="9.140625" style="694"/>
  </cols>
  <sheetData>
    <row r="1" spans="1:2">
      <c r="A1" s="694" t="s">
        <v>333</v>
      </c>
      <c r="B1" s="694" t="s">
        <v>334</v>
      </c>
    </row>
    <row r="2" spans="1:2">
      <c r="A2" s="694">
        <v>4189680</v>
      </c>
      <c r="B2" s="694" t="s">
        <v>391</v>
      </c>
    </row>
    <row r="3" spans="1:2">
      <c r="A3" s="694">
        <v>4189681</v>
      </c>
      <c r="B3" s="694" t="s">
        <v>388</v>
      </c>
    </row>
    <row r="4" spans="1:2">
      <c r="A4" s="694">
        <v>4189682</v>
      </c>
      <c r="B4" s="694" t="s">
        <v>387</v>
      </c>
    </row>
    <row r="5" spans="1:2">
      <c r="A5" s="694">
        <v>4189683</v>
      </c>
      <c r="B5" s="694" t="s">
        <v>386</v>
      </c>
    </row>
    <row r="6" spans="1:2">
      <c r="A6" s="694">
        <v>4189684</v>
      </c>
      <c r="B6" s="694" t="s">
        <v>390</v>
      </c>
    </row>
    <row r="7" spans="1:2">
      <c r="A7" s="694">
        <v>4189685</v>
      </c>
      <c r="B7" s="694" t="s">
        <v>389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694"/>
    <col min="2" max="2" width="65.28515625" style="694" customWidth="1"/>
    <col min="3" max="3" width="41" style="694" customWidth="1"/>
    <col min="4" max="16384" width="9.140625" style="694"/>
  </cols>
  <sheetData>
    <row r="1" spans="1:2">
      <c r="A1" s="694" t="s">
        <v>333</v>
      </c>
      <c r="B1" s="694" t="s">
        <v>335</v>
      </c>
    </row>
    <row r="2" spans="1:2">
      <c r="A2" s="694">
        <v>4189671</v>
      </c>
      <c r="B2" s="694" t="s">
        <v>1237</v>
      </c>
    </row>
    <row r="3" spans="1:2">
      <c r="A3" s="694">
        <v>4189672</v>
      </c>
      <c r="B3" s="694" t="s">
        <v>1238</v>
      </c>
    </row>
    <row r="4" spans="1:2">
      <c r="A4" s="694">
        <v>4189673</v>
      </c>
      <c r="B4" s="694" t="s">
        <v>1239</v>
      </c>
    </row>
    <row r="5" spans="1:2">
      <c r="A5" s="694">
        <v>4189674</v>
      </c>
      <c r="B5" s="694" t="s">
        <v>1240</v>
      </c>
    </row>
    <row r="6" spans="1:2">
      <c r="A6" s="694">
        <v>4189675</v>
      </c>
      <c r="B6" s="694" t="s">
        <v>1241</v>
      </c>
    </row>
    <row r="7" spans="1:2">
      <c r="A7" s="694">
        <v>4189676</v>
      </c>
      <c r="B7" s="694" t="s">
        <v>1242</v>
      </c>
    </row>
    <row r="8" spans="1:2">
      <c r="A8" s="694">
        <v>4189677</v>
      </c>
      <c r="B8" s="694" t="s">
        <v>392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codeName="AllSheetsInThisWorkbook">
    <tabColor indexed="47"/>
  </sheetPr>
  <dimension ref="A1:B1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462</v>
      </c>
      <c r="B2" t="s">
        <v>79</v>
      </c>
    </row>
    <row r="3" spans="1:2">
      <c r="A3" t="s">
        <v>463</v>
      </c>
      <c r="B3" t="s">
        <v>655</v>
      </c>
    </row>
    <row r="4" spans="1:2">
      <c r="A4" t="s">
        <v>464</v>
      </c>
      <c r="B4" t="s">
        <v>564</v>
      </c>
    </row>
    <row r="5" spans="1:2">
      <c r="A5" t="s">
        <v>466</v>
      </c>
      <c r="B5" t="s">
        <v>478</v>
      </c>
    </row>
    <row r="6" spans="1:2">
      <c r="A6" t="s">
        <v>465</v>
      </c>
      <c r="B6" t="s">
        <v>479</v>
      </c>
    </row>
    <row r="7" spans="1:2">
      <c r="A7" t="s">
        <v>584</v>
      </c>
      <c r="B7" t="s">
        <v>480</v>
      </c>
    </row>
    <row r="8" spans="1:2">
      <c r="A8" t="s">
        <v>468</v>
      </c>
      <c r="B8" t="s">
        <v>565</v>
      </c>
    </row>
    <row r="9" spans="1:2">
      <c r="A9" t="s">
        <v>585</v>
      </c>
      <c r="B9" t="s">
        <v>481</v>
      </c>
    </row>
    <row r="10" spans="1:2">
      <c r="A10" t="s">
        <v>469</v>
      </c>
      <c r="B10" t="s">
        <v>482</v>
      </c>
    </row>
    <row r="11" spans="1:2">
      <c r="A11" t="s">
        <v>586</v>
      </c>
      <c r="B11" t="s">
        <v>483</v>
      </c>
    </row>
    <row r="12" spans="1:2">
      <c r="A12" t="s">
        <v>470</v>
      </c>
      <c r="B12" t="s">
        <v>338</v>
      </c>
    </row>
    <row r="13" spans="1:2">
      <c r="A13" t="s">
        <v>587</v>
      </c>
      <c r="B13" t="s">
        <v>64</v>
      </c>
    </row>
    <row r="14" spans="1:2">
      <c r="A14" t="s">
        <v>467</v>
      </c>
      <c r="B14" t="s">
        <v>423</v>
      </c>
    </row>
    <row r="15" spans="1:2">
      <c r="A15" t="s">
        <v>588</v>
      </c>
      <c r="B15" t="s">
        <v>492</v>
      </c>
    </row>
    <row r="16" spans="1:2">
      <c r="A16" t="s">
        <v>471</v>
      </c>
      <c r="B16" t="s">
        <v>253</v>
      </c>
    </row>
    <row r="17" spans="1:2">
      <c r="A17" t="s">
        <v>589</v>
      </c>
      <c r="B17" t="s">
        <v>77</v>
      </c>
    </row>
    <row r="18" spans="1:2">
      <c r="A18" t="s">
        <v>472</v>
      </c>
      <c r="B18" t="s">
        <v>66</v>
      </c>
    </row>
    <row r="19" spans="1:2">
      <c r="A19" t="s">
        <v>672</v>
      </c>
      <c r="B19" t="s">
        <v>78</v>
      </c>
    </row>
    <row r="20" spans="1:2">
      <c r="A20" t="s">
        <v>563</v>
      </c>
      <c r="B20" t="s">
        <v>484</v>
      </c>
    </row>
    <row r="21" spans="1:2">
      <c r="A21" t="s">
        <v>473</v>
      </c>
      <c r="B21" t="s">
        <v>76</v>
      </c>
    </row>
    <row r="22" spans="1:2">
      <c r="A22" t="s">
        <v>474</v>
      </c>
      <c r="B22" t="s">
        <v>65</v>
      </c>
    </row>
    <row r="23" spans="1:2">
      <c r="A23" t="s">
        <v>475</v>
      </c>
      <c r="B23" t="s">
        <v>67</v>
      </c>
    </row>
    <row r="24" spans="1:2">
      <c r="A24" t="s">
        <v>476</v>
      </c>
      <c r="B24" t="s">
        <v>421</v>
      </c>
    </row>
    <row r="25" spans="1:2">
      <c r="A25" t="s">
        <v>477</v>
      </c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422</v>
      </c>
    </row>
    <row r="29" spans="1:2">
      <c r="A29"/>
      <c r="B29" t="s">
        <v>656</v>
      </c>
    </row>
    <row r="30" spans="1:2">
      <c r="A30"/>
      <c r="B30" t="s">
        <v>485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590</v>
      </c>
    </row>
    <row r="34" spans="1:2">
      <c r="A34"/>
      <c r="B34" t="s">
        <v>566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00">
    <tabColor rgb="FFCCCCFF"/>
  </sheetPr>
  <dimension ref="A1:L52"/>
  <sheetViews>
    <sheetView showGridLines="0" tabSelected="1" topLeftCell="D1" zoomScaleNormal="100" workbookViewId="0">
      <selection activeCell="F20" sqref="F20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4" customFormat="1" ht="3" customHeight="1">
      <c r="A1" s="522"/>
      <c r="B1" s="523"/>
      <c r="F1" s="524">
        <v>26425671</v>
      </c>
      <c r="G1" s="525"/>
      <c r="I1" s="525"/>
    </row>
    <row r="2" spans="1:12" s="17" customFormat="1" ht="14.25">
      <c r="A2" s="290"/>
      <c r="B2" s="90"/>
      <c r="E2" s="530" t="str">
        <f>"Код шаблона: " &amp; GetCode()</f>
        <v>Код шаблона: FAS.JKH.OPEN.INFO.PRICE.HVS</v>
      </c>
      <c r="F2" s="602"/>
      <c r="G2" s="529"/>
      <c r="H2" s="529"/>
      <c r="I2" s="529"/>
      <c r="J2" s="529"/>
      <c r="K2" s="529"/>
      <c r="L2" s="529"/>
    </row>
    <row r="3" spans="1:12" ht="14.25">
      <c r="E3" s="531" t="str">
        <f>"Версия " &amp; GetVersion()</f>
        <v>Версия 1.0.1</v>
      </c>
      <c r="F3" s="602"/>
      <c r="G3" s="42"/>
      <c r="H3" s="42"/>
      <c r="I3" s="42"/>
      <c r="J3" s="42"/>
      <c r="K3" s="42"/>
      <c r="L3" s="386"/>
    </row>
    <row r="4" spans="1:12" s="509" customFormat="1" ht="6">
      <c r="A4" s="503"/>
      <c r="B4" s="504"/>
      <c r="C4" s="505"/>
      <c r="D4" s="506"/>
      <c r="E4" s="526"/>
      <c r="F4" s="527"/>
      <c r="G4" s="528"/>
      <c r="I4" s="510"/>
    </row>
    <row r="5" spans="1:12" ht="22.5">
      <c r="D5" s="23"/>
      <c r="E5" s="716" t="s">
        <v>495</v>
      </c>
      <c r="F5" s="717"/>
      <c r="G5" s="592"/>
      <c r="J5" s="439"/>
    </row>
    <row r="6" spans="1:12" s="509" customFormat="1" ht="6">
      <c r="A6" s="503"/>
      <c r="B6" s="504"/>
      <c r="C6" s="505"/>
      <c r="D6" s="506"/>
      <c r="E6" s="511"/>
      <c r="F6" s="512"/>
      <c r="G6" s="513"/>
      <c r="I6" s="510"/>
    </row>
    <row r="7" spans="1:12" ht="27">
      <c r="D7" s="23"/>
      <c r="E7" s="24" t="s">
        <v>55</v>
      </c>
      <c r="F7" s="466" t="s">
        <v>136</v>
      </c>
      <c r="G7" s="521"/>
    </row>
    <row r="8" spans="1:12" s="509" customFormat="1" ht="6">
      <c r="A8" s="503"/>
      <c r="B8" s="504"/>
      <c r="C8" s="505"/>
      <c r="D8" s="506"/>
      <c r="E8" s="507"/>
      <c r="F8" s="508"/>
      <c r="G8" s="506"/>
      <c r="I8" s="510"/>
    </row>
    <row r="9" spans="1:12" ht="27">
      <c r="D9" s="23"/>
      <c r="E9" s="24" t="s">
        <v>542</v>
      </c>
      <c r="F9" s="484" t="s">
        <v>88</v>
      </c>
      <c r="G9" s="520"/>
    </row>
    <row r="10" spans="1:12" s="509" customFormat="1" ht="6">
      <c r="A10" s="514"/>
      <c r="B10" s="504"/>
      <c r="C10" s="505"/>
      <c r="D10" s="515"/>
      <c r="E10" s="511"/>
      <c r="F10" s="516"/>
      <c r="G10" s="517"/>
      <c r="I10" s="510"/>
    </row>
    <row r="11" spans="1:12" ht="27">
      <c r="A11" s="293"/>
      <c r="D11" s="23"/>
      <c r="E11" s="81" t="s">
        <v>540</v>
      </c>
      <c r="F11" s="687" t="s">
        <v>1246</v>
      </c>
      <c r="G11" s="518"/>
    </row>
    <row r="12" spans="1:12" ht="27">
      <c r="D12" s="23"/>
      <c r="E12" s="81" t="s">
        <v>541</v>
      </c>
      <c r="F12" s="687" t="s">
        <v>1247</v>
      </c>
      <c r="G12" s="520"/>
    </row>
    <row r="13" spans="1:12" s="619" customFormat="1" ht="5.25">
      <c r="A13" s="625"/>
      <c r="B13" s="632"/>
      <c r="C13" s="624"/>
      <c r="D13" s="623"/>
      <c r="E13" s="622"/>
      <c r="F13" s="621"/>
      <c r="G13" s="620"/>
      <c r="I13" s="633"/>
    </row>
    <row r="14" spans="1:12" ht="27">
      <c r="D14" s="23"/>
      <c r="E14" s="81" t="s">
        <v>378</v>
      </c>
      <c r="F14" s="652" t="s">
        <v>45</v>
      </c>
      <c r="G14" s="520"/>
    </row>
    <row r="15" spans="1:12" ht="27" hidden="1">
      <c r="D15" s="23"/>
      <c r="E15" s="81" t="s">
        <v>302</v>
      </c>
      <c r="F15" s="640" t="s">
        <v>711</v>
      </c>
      <c r="G15" s="520"/>
    </row>
    <row r="16" spans="1:12" ht="27" hidden="1">
      <c r="D16" s="23"/>
      <c r="E16" s="81" t="s">
        <v>697</v>
      </c>
      <c r="F16" s="640"/>
      <c r="G16" s="520"/>
    </row>
    <row r="17" spans="1:9" s="628" customFormat="1" ht="19.5">
      <c r="A17" s="631"/>
      <c r="B17" s="90"/>
      <c r="C17" s="626"/>
      <c r="D17" s="629"/>
      <c r="E17" s="630"/>
      <c r="F17" s="642" t="s">
        <v>702</v>
      </c>
      <c r="G17" s="627"/>
      <c r="I17" s="54"/>
    </row>
    <row r="18" spans="1:9" ht="27">
      <c r="D18" s="23"/>
      <c r="E18" s="81" t="s">
        <v>578</v>
      </c>
      <c r="F18" s="652" t="s">
        <v>1521</v>
      </c>
      <c r="G18" s="520"/>
    </row>
    <row r="19" spans="1:9" ht="27">
      <c r="D19" s="23"/>
      <c r="E19" s="81" t="s">
        <v>686</v>
      </c>
      <c r="F19" s="653" t="s">
        <v>1522</v>
      </c>
      <c r="G19" s="520"/>
    </row>
    <row r="20" spans="1:9" ht="27">
      <c r="D20" s="23"/>
      <c r="E20" s="81" t="s">
        <v>685</v>
      </c>
      <c r="F20" s="652" t="s">
        <v>1523</v>
      </c>
      <c r="G20" s="520"/>
    </row>
    <row r="21" spans="1:9" ht="27">
      <c r="D21" s="23"/>
      <c r="E21" s="81" t="s">
        <v>577</v>
      </c>
      <c r="F21" s="652" t="s">
        <v>1524</v>
      </c>
      <c r="G21" s="520"/>
    </row>
    <row r="22" spans="1:9" s="636" customFormat="1" ht="19.5" hidden="1">
      <c r="A22" s="639"/>
      <c r="B22" s="90"/>
      <c r="C22" s="634"/>
      <c r="D22" s="637"/>
      <c r="E22" s="638"/>
      <c r="F22" s="643" t="s">
        <v>703</v>
      </c>
      <c r="G22" s="635"/>
      <c r="I22" s="54"/>
    </row>
    <row r="23" spans="1:9" s="636" customFormat="1" ht="27" hidden="1">
      <c r="A23" s="639"/>
      <c r="B23" s="90"/>
      <c r="C23" s="634"/>
      <c r="D23" s="637"/>
      <c r="E23" s="644" t="s">
        <v>704</v>
      </c>
      <c r="F23" s="654"/>
      <c r="G23" s="641"/>
      <c r="I23" s="54"/>
    </row>
    <row r="24" spans="1:9" s="636" customFormat="1" ht="27" hidden="1">
      <c r="A24" s="639"/>
      <c r="B24" s="90"/>
      <c r="C24" s="634"/>
      <c r="D24" s="637"/>
      <c r="E24" s="644" t="s">
        <v>705</v>
      </c>
      <c r="F24" s="640"/>
      <c r="G24" s="641"/>
      <c r="I24" s="54"/>
    </row>
    <row r="25" spans="1:9" s="636" customFormat="1" ht="27" hidden="1">
      <c r="A25" s="639"/>
      <c r="B25" s="90"/>
      <c r="C25" s="634"/>
      <c r="D25" s="637"/>
      <c r="E25" s="644" t="s">
        <v>706</v>
      </c>
      <c r="F25" s="654"/>
      <c r="G25" s="641"/>
      <c r="I25" s="54"/>
    </row>
    <row r="26" spans="1:9" s="636" customFormat="1" ht="27" hidden="1">
      <c r="A26" s="639"/>
      <c r="B26" s="90"/>
      <c r="C26" s="634"/>
      <c r="D26" s="637"/>
      <c r="E26" s="644" t="s">
        <v>577</v>
      </c>
      <c r="F26" s="654"/>
      <c r="G26" s="641"/>
      <c r="I26" s="54"/>
    </row>
    <row r="27" spans="1:9" s="509" customFormat="1" ht="35.1" customHeight="1">
      <c r="A27" s="514"/>
      <c r="B27" s="504"/>
      <c r="C27" s="505"/>
      <c r="D27" s="515"/>
      <c r="E27" s="511"/>
      <c r="F27" s="516"/>
      <c r="G27" s="517"/>
      <c r="I27" s="510"/>
    </row>
    <row r="28" spans="1:9" ht="27">
      <c r="D28" s="23"/>
      <c r="E28" s="81" t="s">
        <v>173</v>
      </c>
      <c r="F28" s="484" t="s">
        <v>88</v>
      </c>
      <c r="G28" s="520"/>
    </row>
    <row r="29" spans="1:9" ht="27">
      <c r="C29" s="27"/>
      <c r="D29" s="28"/>
      <c r="E29" s="29" t="s">
        <v>82</v>
      </c>
      <c r="F29" s="467" t="s">
        <v>1455</v>
      </c>
      <c r="G29" s="519"/>
    </row>
    <row r="30" spans="1:9" ht="27" hidden="1">
      <c r="C30" s="27"/>
      <c r="D30" s="28"/>
      <c r="E30" s="51" t="s">
        <v>206</v>
      </c>
      <c r="F30" s="645"/>
      <c r="G30" s="519"/>
    </row>
    <row r="31" spans="1:9" ht="27">
      <c r="C31" s="27"/>
      <c r="D31" s="28"/>
      <c r="E31" s="29" t="s">
        <v>56</v>
      </c>
      <c r="F31" s="467" t="s">
        <v>1456</v>
      </c>
      <c r="G31" s="519"/>
    </row>
    <row r="32" spans="1:9" ht="27">
      <c r="C32" s="27"/>
      <c r="D32" s="28"/>
      <c r="E32" s="29" t="s">
        <v>57</v>
      </c>
      <c r="F32" s="467" t="s">
        <v>1457</v>
      </c>
      <c r="G32" s="519"/>
      <c r="H32" s="30"/>
    </row>
    <row r="33" spans="1:9" s="509" customFormat="1" ht="6">
      <c r="A33" s="514"/>
      <c r="B33" s="504"/>
      <c r="C33" s="505"/>
      <c r="D33" s="515"/>
      <c r="E33" s="511"/>
      <c r="F33" s="516"/>
      <c r="G33" s="517"/>
      <c r="I33" s="510"/>
    </row>
    <row r="34" spans="1:9" ht="33.75">
      <c r="A34" s="292"/>
      <c r="D34" s="25"/>
      <c r="E34" s="81" t="s">
        <v>246</v>
      </c>
      <c r="F34" s="655" t="s">
        <v>2</v>
      </c>
      <c r="G34" s="518"/>
    </row>
    <row r="35" spans="1:9" s="509" customFormat="1" ht="6">
      <c r="A35" s="503"/>
      <c r="B35" s="504"/>
      <c r="C35" s="505"/>
      <c r="D35" s="506"/>
      <c r="E35" s="507"/>
      <c r="F35" s="508"/>
      <c r="G35" s="506"/>
      <c r="I35" s="510"/>
    </row>
    <row r="36" spans="1:9" ht="27">
      <c r="B36" s="253"/>
      <c r="D36" s="23"/>
      <c r="E36" s="81" t="s">
        <v>496</v>
      </c>
      <c r="F36" s="484" t="s">
        <v>87</v>
      </c>
      <c r="G36" s="520"/>
      <c r="I36" s="18"/>
    </row>
    <row r="37" spans="1:9" s="509" customFormat="1" ht="6">
      <c r="A37" s="514"/>
      <c r="B37" s="504"/>
      <c r="C37" s="505"/>
      <c r="D37" s="515"/>
      <c r="E37" s="511"/>
      <c r="F37" s="516"/>
      <c r="G37" s="517"/>
      <c r="I37" s="510"/>
    </row>
    <row r="38" spans="1:9" ht="27">
      <c r="A38" s="294"/>
      <c r="B38" s="92"/>
      <c r="D38" s="32"/>
      <c r="E38" s="31" t="s">
        <v>625</v>
      </c>
      <c r="F38" s="652" t="s">
        <v>1525</v>
      </c>
      <c r="G38" s="518"/>
    </row>
    <row r="39" spans="1:9" ht="27">
      <c r="A39" s="294"/>
      <c r="B39" s="92"/>
      <c r="D39" s="32"/>
      <c r="E39" s="40" t="s">
        <v>626</v>
      </c>
      <c r="F39" s="652" t="s">
        <v>1526</v>
      </c>
      <c r="G39" s="518"/>
    </row>
    <row r="40" spans="1:9" ht="19.5">
      <c r="D40" s="23"/>
      <c r="E40" s="24"/>
      <c r="F40" s="605" t="s">
        <v>657</v>
      </c>
      <c r="G40" s="20"/>
    </row>
    <row r="41" spans="1:9" ht="27">
      <c r="A41" s="294"/>
      <c r="D41" s="20"/>
      <c r="E41" s="603" t="s">
        <v>90</v>
      </c>
      <c r="F41" s="664" t="s">
        <v>1527</v>
      </c>
      <c r="G41" s="518"/>
    </row>
    <row r="42" spans="1:9" ht="27">
      <c r="A42" s="294"/>
      <c r="B42" s="92"/>
      <c r="D42" s="32"/>
      <c r="E42" s="603" t="s">
        <v>91</v>
      </c>
      <c r="F42" s="664" t="s">
        <v>1528</v>
      </c>
      <c r="G42" s="518"/>
    </row>
    <row r="43" spans="1:9" ht="27">
      <c r="A43" s="294"/>
      <c r="B43" s="92"/>
      <c r="D43" s="32"/>
      <c r="E43" s="603" t="s">
        <v>658</v>
      </c>
      <c r="F43" s="664" t="s">
        <v>1529</v>
      </c>
      <c r="G43" s="518"/>
    </row>
    <row r="44" spans="1:9" ht="27">
      <c r="D44" s="23"/>
      <c r="E44" s="604" t="s">
        <v>659</v>
      </c>
      <c r="F44" s="664" t="s">
        <v>1530</v>
      </c>
      <c r="G44" s="520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718"/>
      <c r="F52" s="718"/>
      <c r="G52" s="718"/>
      <c r="H52" s="718"/>
      <c r="I52" s="718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9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TSH_REESTR_ORG">
    <tabColor indexed="47"/>
  </sheetPr>
  <dimension ref="A1:J75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1236</v>
      </c>
      <c r="B1" s="4" t="s">
        <v>1248</v>
      </c>
      <c r="C1" s="4" t="s">
        <v>1249</v>
      </c>
      <c r="D1" s="4" t="s">
        <v>1250</v>
      </c>
      <c r="E1" s="4" t="s">
        <v>1251</v>
      </c>
      <c r="F1" s="4" t="s">
        <v>1252</v>
      </c>
      <c r="G1" s="4" t="s">
        <v>1253</v>
      </c>
      <c r="H1" s="4" t="s">
        <v>1254</v>
      </c>
      <c r="I1" s="4" t="s">
        <v>1255</v>
      </c>
    </row>
    <row r="2" spans="1:10">
      <c r="A2" s="4">
        <v>1</v>
      </c>
      <c r="B2" s="4" t="s">
        <v>1256</v>
      </c>
      <c r="C2" s="4" t="s">
        <v>136</v>
      </c>
      <c r="D2" s="4" t="s">
        <v>1257</v>
      </c>
      <c r="E2" s="4" t="s">
        <v>1258</v>
      </c>
      <c r="F2" s="4" t="s">
        <v>1259</v>
      </c>
      <c r="G2" s="4" t="s">
        <v>1260</v>
      </c>
      <c r="J2" s="4" t="s">
        <v>1520</v>
      </c>
    </row>
    <row r="3" spans="1:10">
      <c r="A3" s="4">
        <v>2</v>
      </c>
      <c r="B3" s="4" t="s">
        <v>1256</v>
      </c>
      <c r="C3" s="4" t="s">
        <v>136</v>
      </c>
      <c r="D3" s="4" t="s">
        <v>1261</v>
      </c>
      <c r="E3" s="4" t="s">
        <v>1262</v>
      </c>
      <c r="F3" s="4" t="s">
        <v>1263</v>
      </c>
      <c r="G3" s="4" t="s">
        <v>1264</v>
      </c>
      <c r="J3" s="4" t="s">
        <v>1520</v>
      </c>
    </row>
    <row r="4" spans="1:10">
      <c r="A4" s="4">
        <v>3</v>
      </c>
      <c r="B4" s="4" t="s">
        <v>1256</v>
      </c>
      <c r="C4" s="4" t="s">
        <v>136</v>
      </c>
      <c r="D4" s="4" t="s">
        <v>1265</v>
      </c>
      <c r="E4" s="4" t="s">
        <v>1266</v>
      </c>
      <c r="F4" s="4" t="s">
        <v>1267</v>
      </c>
      <c r="G4" s="4" t="s">
        <v>1268</v>
      </c>
      <c r="J4" s="4" t="s">
        <v>1520</v>
      </c>
    </row>
    <row r="5" spans="1:10">
      <c r="A5" s="4">
        <v>4</v>
      </c>
      <c r="B5" s="4" t="s">
        <v>1256</v>
      </c>
      <c r="C5" s="4" t="s">
        <v>136</v>
      </c>
      <c r="D5" s="4" t="s">
        <v>1269</v>
      </c>
      <c r="E5" s="4" t="s">
        <v>1270</v>
      </c>
      <c r="F5" s="4" t="s">
        <v>1271</v>
      </c>
      <c r="G5" s="4" t="s">
        <v>1272</v>
      </c>
      <c r="J5" s="4" t="s">
        <v>1520</v>
      </c>
    </row>
    <row r="6" spans="1:10">
      <c r="A6" s="4">
        <v>5</v>
      </c>
      <c r="B6" s="4" t="s">
        <v>1256</v>
      </c>
      <c r="C6" s="4" t="s">
        <v>136</v>
      </c>
      <c r="D6" s="4" t="s">
        <v>1273</v>
      </c>
      <c r="E6" s="4" t="s">
        <v>1274</v>
      </c>
      <c r="F6" s="4" t="s">
        <v>1275</v>
      </c>
      <c r="G6" s="4" t="s">
        <v>1276</v>
      </c>
      <c r="J6" s="4" t="s">
        <v>1520</v>
      </c>
    </row>
    <row r="7" spans="1:10">
      <c r="A7" s="4">
        <v>6</v>
      </c>
      <c r="B7" s="4" t="s">
        <v>1256</v>
      </c>
      <c r="C7" s="4" t="s">
        <v>136</v>
      </c>
      <c r="D7" s="4" t="s">
        <v>1277</v>
      </c>
      <c r="E7" s="4" t="s">
        <v>1278</v>
      </c>
      <c r="F7" s="4" t="s">
        <v>1279</v>
      </c>
      <c r="G7" s="4" t="s">
        <v>1268</v>
      </c>
      <c r="J7" s="4" t="s">
        <v>1520</v>
      </c>
    </row>
    <row r="8" spans="1:10">
      <c r="A8" s="4">
        <v>7</v>
      </c>
      <c r="B8" s="4" t="s">
        <v>1256</v>
      </c>
      <c r="C8" s="4" t="s">
        <v>136</v>
      </c>
      <c r="D8" s="4" t="s">
        <v>1280</v>
      </c>
      <c r="E8" s="4" t="s">
        <v>1281</v>
      </c>
      <c r="F8" s="4" t="s">
        <v>1282</v>
      </c>
      <c r="G8" s="4" t="s">
        <v>1283</v>
      </c>
      <c r="J8" s="4" t="s">
        <v>1520</v>
      </c>
    </row>
    <row r="9" spans="1:10">
      <c r="A9" s="4">
        <v>8</v>
      </c>
      <c r="B9" s="4" t="s">
        <v>1256</v>
      </c>
      <c r="C9" s="4" t="s">
        <v>136</v>
      </c>
      <c r="D9" s="4" t="s">
        <v>1284</v>
      </c>
      <c r="E9" s="4" t="s">
        <v>1285</v>
      </c>
      <c r="F9" s="4" t="s">
        <v>1286</v>
      </c>
      <c r="G9" s="4" t="s">
        <v>1287</v>
      </c>
      <c r="J9" s="4" t="s">
        <v>1520</v>
      </c>
    </row>
    <row r="10" spans="1:10">
      <c r="A10" s="4">
        <v>9</v>
      </c>
      <c r="B10" s="4" t="s">
        <v>1256</v>
      </c>
      <c r="C10" s="4" t="s">
        <v>136</v>
      </c>
      <c r="D10" s="4" t="s">
        <v>1288</v>
      </c>
      <c r="E10" s="4" t="s">
        <v>1289</v>
      </c>
      <c r="F10" s="4" t="s">
        <v>1290</v>
      </c>
      <c r="G10" s="4" t="s">
        <v>1291</v>
      </c>
      <c r="J10" s="4" t="s">
        <v>1520</v>
      </c>
    </row>
    <row r="11" spans="1:10">
      <c r="A11" s="4">
        <v>10</v>
      </c>
      <c r="B11" s="4" t="s">
        <v>1256</v>
      </c>
      <c r="C11" s="4" t="s">
        <v>136</v>
      </c>
      <c r="D11" s="4" t="s">
        <v>1292</v>
      </c>
      <c r="E11" s="4" t="s">
        <v>1293</v>
      </c>
      <c r="F11" s="4" t="s">
        <v>1294</v>
      </c>
      <c r="G11" s="4" t="s">
        <v>1295</v>
      </c>
      <c r="J11" s="4" t="s">
        <v>1520</v>
      </c>
    </row>
    <row r="12" spans="1:10">
      <c r="A12" s="4">
        <v>11</v>
      </c>
      <c r="B12" s="4" t="s">
        <v>1256</v>
      </c>
      <c r="C12" s="4" t="s">
        <v>136</v>
      </c>
      <c r="D12" s="4" t="s">
        <v>1296</v>
      </c>
      <c r="E12" s="4" t="s">
        <v>1297</v>
      </c>
      <c r="F12" s="4" t="s">
        <v>1298</v>
      </c>
      <c r="G12" s="4" t="s">
        <v>1299</v>
      </c>
      <c r="J12" s="4" t="s">
        <v>1520</v>
      </c>
    </row>
    <row r="13" spans="1:10">
      <c r="A13" s="4">
        <v>12</v>
      </c>
      <c r="B13" s="4" t="s">
        <v>1256</v>
      </c>
      <c r="C13" s="4" t="s">
        <v>136</v>
      </c>
      <c r="D13" s="4" t="s">
        <v>1300</v>
      </c>
      <c r="E13" s="4" t="s">
        <v>1301</v>
      </c>
      <c r="F13" s="4" t="s">
        <v>1302</v>
      </c>
      <c r="G13" s="4" t="s">
        <v>1268</v>
      </c>
      <c r="J13" s="4" t="s">
        <v>1520</v>
      </c>
    </row>
    <row r="14" spans="1:10">
      <c r="A14" s="4">
        <v>13</v>
      </c>
      <c r="B14" s="4" t="s">
        <v>1256</v>
      </c>
      <c r="C14" s="4" t="s">
        <v>136</v>
      </c>
      <c r="D14" s="4" t="s">
        <v>1303</v>
      </c>
      <c r="E14" s="4" t="s">
        <v>1304</v>
      </c>
      <c r="F14" s="4" t="s">
        <v>1305</v>
      </c>
      <c r="G14" s="4" t="s">
        <v>1306</v>
      </c>
      <c r="J14" s="4" t="s">
        <v>1520</v>
      </c>
    </row>
    <row r="15" spans="1:10">
      <c r="A15" s="4">
        <v>14</v>
      </c>
      <c r="B15" s="4" t="s">
        <v>1256</v>
      </c>
      <c r="C15" s="4" t="s">
        <v>136</v>
      </c>
      <c r="D15" s="4" t="s">
        <v>1307</v>
      </c>
      <c r="E15" s="4" t="s">
        <v>1308</v>
      </c>
      <c r="F15" s="4" t="s">
        <v>1309</v>
      </c>
      <c r="G15" s="4" t="s">
        <v>1310</v>
      </c>
      <c r="J15" s="4" t="s">
        <v>1520</v>
      </c>
    </row>
    <row r="16" spans="1:10">
      <c r="A16" s="4">
        <v>15</v>
      </c>
      <c r="B16" s="4" t="s">
        <v>1256</v>
      </c>
      <c r="C16" s="4" t="s">
        <v>136</v>
      </c>
      <c r="D16" s="4" t="s">
        <v>1311</v>
      </c>
      <c r="E16" s="4" t="s">
        <v>1312</v>
      </c>
      <c r="F16" s="4" t="s">
        <v>1313</v>
      </c>
      <c r="G16" s="4" t="s">
        <v>1314</v>
      </c>
      <c r="J16" s="4" t="s">
        <v>1520</v>
      </c>
    </row>
    <row r="17" spans="1:10">
      <c r="A17" s="4">
        <v>16</v>
      </c>
      <c r="B17" s="4" t="s">
        <v>1256</v>
      </c>
      <c r="C17" s="4" t="s">
        <v>136</v>
      </c>
      <c r="D17" s="4" t="s">
        <v>1315</v>
      </c>
      <c r="E17" s="4" t="s">
        <v>1316</v>
      </c>
      <c r="F17" s="4" t="s">
        <v>1317</v>
      </c>
      <c r="G17" s="4" t="s">
        <v>1318</v>
      </c>
      <c r="J17" s="4" t="s">
        <v>1520</v>
      </c>
    </row>
    <row r="18" spans="1:10">
      <c r="A18" s="4">
        <v>17</v>
      </c>
      <c r="B18" s="4" t="s">
        <v>1256</v>
      </c>
      <c r="C18" s="4" t="s">
        <v>136</v>
      </c>
      <c r="D18" s="4" t="s">
        <v>1319</v>
      </c>
      <c r="E18" s="4" t="s">
        <v>1320</v>
      </c>
      <c r="F18" s="4" t="s">
        <v>1321</v>
      </c>
      <c r="G18" s="4" t="s">
        <v>1322</v>
      </c>
      <c r="J18" s="4" t="s">
        <v>1520</v>
      </c>
    </row>
    <row r="19" spans="1:10">
      <c r="A19" s="4">
        <v>18</v>
      </c>
      <c r="B19" s="4" t="s">
        <v>1256</v>
      </c>
      <c r="C19" s="4" t="s">
        <v>136</v>
      </c>
      <c r="D19" s="4" t="s">
        <v>1323</v>
      </c>
      <c r="E19" s="4" t="s">
        <v>1324</v>
      </c>
      <c r="F19" s="4" t="s">
        <v>1325</v>
      </c>
      <c r="G19" s="4" t="s">
        <v>1326</v>
      </c>
      <c r="J19" s="4" t="s">
        <v>1520</v>
      </c>
    </row>
    <row r="20" spans="1:10">
      <c r="A20" s="4">
        <v>19</v>
      </c>
      <c r="B20" s="4" t="s">
        <v>1256</v>
      </c>
      <c r="C20" s="4" t="s">
        <v>136</v>
      </c>
      <c r="D20" s="4" t="s">
        <v>1327</v>
      </c>
      <c r="E20" s="4" t="s">
        <v>1328</v>
      </c>
      <c r="F20" s="4" t="s">
        <v>1329</v>
      </c>
      <c r="G20" s="4" t="s">
        <v>1330</v>
      </c>
      <c r="J20" s="4" t="s">
        <v>1520</v>
      </c>
    </row>
    <row r="21" spans="1:10">
      <c r="A21" s="4">
        <v>20</v>
      </c>
      <c r="B21" s="4" t="s">
        <v>1256</v>
      </c>
      <c r="C21" s="4" t="s">
        <v>136</v>
      </c>
      <c r="D21" s="4" t="s">
        <v>1331</v>
      </c>
      <c r="E21" s="4" t="s">
        <v>1332</v>
      </c>
      <c r="F21" s="4" t="s">
        <v>1333</v>
      </c>
      <c r="G21" s="4" t="s">
        <v>1334</v>
      </c>
      <c r="J21" s="4" t="s">
        <v>1520</v>
      </c>
    </row>
    <row r="22" spans="1:10">
      <c r="A22" s="4">
        <v>21</v>
      </c>
      <c r="B22" s="4" t="s">
        <v>1256</v>
      </c>
      <c r="C22" s="4" t="s">
        <v>136</v>
      </c>
      <c r="D22" s="4" t="s">
        <v>1335</v>
      </c>
      <c r="E22" s="4" t="s">
        <v>1336</v>
      </c>
      <c r="F22" s="4" t="s">
        <v>1337</v>
      </c>
      <c r="G22" s="4" t="s">
        <v>1338</v>
      </c>
      <c r="J22" s="4" t="s">
        <v>1520</v>
      </c>
    </row>
    <row r="23" spans="1:10">
      <c r="A23" s="4">
        <v>22</v>
      </c>
      <c r="B23" s="4" t="s">
        <v>1256</v>
      </c>
      <c r="C23" s="4" t="s">
        <v>136</v>
      </c>
      <c r="D23" s="4" t="s">
        <v>1339</v>
      </c>
      <c r="E23" s="4" t="s">
        <v>1340</v>
      </c>
      <c r="F23" s="4" t="s">
        <v>1341</v>
      </c>
      <c r="G23" s="4" t="s">
        <v>1342</v>
      </c>
      <c r="J23" s="4" t="s">
        <v>1520</v>
      </c>
    </row>
    <row r="24" spans="1:10">
      <c r="A24" s="4">
        <v>23</v>
      </c>
      <c r="B24" s="4" t="s">
        <v>1256</v>
      </c>
      <c r="C24" s="4" t="s">
        <v>136</v>
      </c>
      <c r="D24" s="4" t="s">
        <v>1343</v>
      </c>
      <c r="E24" s="4" t="s">
        <v>1344</v>
      </c>
      <c r="F24" s="4" t="s">
        <v>1345</v>
      </c>
      <c r="G24" s="4" t="s">
        <v>1346</v>
      </c>
      <c r="J24" s="4" t="s">
        <v>1520</v>
      </c>
    </row>
    <row r="25" spans="1:10">
      <c r="A25" s="4">
        <v>24</v>
      </c>
      <c r="B25" s="4" t="s">
        <v>1256</v>
      </c>
      <c r="C25" s="4" t="s">
        <v>136</v>
      </c>
      <c r="D25" s="4" t="s">
        <v>1347</v>
      </c>
      <c r="E25" s="4" t="s">
        <v>1348</v>
      </c>
      <c r="F25" s="4" t="s">
        <v>1349</v>
      </c>
      <c r="G25" s="4" t="s">
        <v>1350</v>
      </c>
      <c r="H25" s="4" t="s">
        <v>1351</v>
      </c>
      <c r="J25" s="4" t="s">
        <v>1520</v>
      </c>
    </row>
    <row r="26" spans="1:10">
      <c r="A26" s="4">
        <v>25</v>
      </c>
      <c r="B26" s="4" t="s">
        <v>1256</v>
      </c>
      <c r="C26" s="4" t="s">
        <v>136</v>
      </c>
      <c r="D26" s="4" t="s">
        <v>1352</v>
      </c>
      <c r="E26" s="4" t="s">
        <v>1353</v>
      </c>
      <c r="F26" s="4" t="s">
        <v>1354</v>
      </c>
      <c r="G26" s="4" t="s">
        <v>1350</v>
      </c>
      <c r="J26" s="4" t="s">
        <v>1520</v>
      </c>
    </row>
    <row r="27" spans="1:10">
      <c r="A27" s="4">
        <v>26</v>
      </c>
      <c r="B27" s="4" t="s">
        <v>1256</v>
      </c>
      <c r="C27" s="4" t="s">
        <v>136</v>
      </c>
      <c r="D27" s="4" t="s">
        <v>1355</v>
      </c>
      <c r="E27" s="4" t="s">
        <v>1356</v>
      </c>
      <c r="F27" s="4" t="s">
        <v>1357</v>
      </c>
      <c r="G27" s="4" t="s">
        <v>1322</v>
      </c>
      <c r="J27" s="4" t="s">
        <v>1520</v>
      </c>
    </row>
    <row r="28" spans="1:10">
      <c r="A28" s="4">
        <v>27</v>
      </c>
      <c r="B28" s="4" t="s">
        <v>1256</v>
      </c>
      <c r="C28" s="4" t="s">
        <v>136</v>
      </c>
      <c r="D28" s="4" t="s">
        <v>1358</v>
      </c>
      <c r="E28" s="4" t="s">
        <v>1359</v>
      </c>
      <c r="F28" s="4" t="s">
        <v>1360</v>
      </c>
      <c r="G28" s="4" t="s">
        <v>1361</v>
      </c>
      <c r="J28" s="4" t="s">
        <v>1520</v>
      </c>
    </row>
    <row r="29" spans="1:10">
      <c r="A29" s="4">
        <v>28</v>
      </c>
      <c r="B29" s="4" t="s">
        <v>1256</v>
      </c>
      <c r="C29" s="4" t="s">
        <v>136</v>
      </c>
      <c r="D29" s="4" t="s">
        <v>1362</v>
      </c>
      <c r="E29" s="4" t="s">
        <v>1363</v>
      </c>
      <c r="F29" s="4" t="s">
        <v>1364</v>
      </c>
      <c r="G29" s="4" t="s">
        <v>1365</v>
      </c>
      <c r="J29" s="4" t="s">
        <v>1520</v>
      </c>
    </row>
    <row r="30" spans="1:10">
      <c r="A30" s="4">
        <v>29</v>
      </c>
      <c r="B30" s="4" t="s">
        <v>1256</v>
      </c>
      <c r="C30" s="4" t="s">
        <v>136</v>
      </c>
      <c r="D30" s="4" t="s">
        <v>1366</v>
      </c>
      <c r="E30" s="4" t="s">
        <v>1367</v>
      </c>
      <c r="F30" s="4" t="s">
        <v>1368</v>
      </c>
      <c r="G30" s="4" t="s">
        <v>1322</v>
      </c>
      <c r="J30" s="4" t="s">
        <v>1520</v>
      </c>
    </row>
    <row r="31" spans="1:10">
      <c r="A31" s="4">
        <v>30</v>
      </c>
      <c r="B31" s="4" t="s">
        <v>1256</v>
      </c>
      <c r="C31" s="4" t="s">
        <v>136</v>
      </c>
      <c r="D31" s="4" t="s">
        <v>1369</v>
      </c>
      <c r="E31" s="4" t="s">
        <v>1370</v>
      </c>
      <c r="F31" s="4" t="s">
        <v>1371</v>
      </c>
      <c r="G31" s="4" t="s">
        <v>1350</v>
      </c>
      <c r="J31" s="4" t="s">
        <v>1520</v>
      </c>
    </row>
    <row r="32" spans="1:10">
      <c r="A32" s="4">
        <v>31</v>
      </c>
      <c r="B32" s="4" t="s">
        <v>1256</v>
      </c>
      <c r="C32" s="4" t="s">
        <v>136</v>
      </c>
      <c r="D32" s="4" t="s">
        <v>1372</v>
      </c>
      <c r="E32" s="4" t="s">
        <v>1373</v>
      </c>
      <c r="F32" s="4" t="s">
        <v>1374</v>
      </c>
      <c r="G32" s="4" t="s">
        <v>1326</v>
      </c>
      <c r="J32" s="4" t="s">
        <v>1520</v>
      </c>
    </row>
    <row r="33" spans="1:10">
      <c r="A33" s="4">
        <v>32</v>
      </c>
      <c r="B33" s="4" t="s">
        <v>1256</v>
      </c>
      <c r="C33" s="4" t="s">
        <v>136</v>
      </c>
      <c r="D33" s="4" t="s">
        <v>1375</v>
      </c>
      <c r="E33" s="4" t="s">
        <v>1376</v>
      </c>
      <c r="F33" s="4" t="s">
        <v>1377</v>
      </c>
      <c r="G33" s="4" t="s">
        <v>1378</v>
      </c>
      <c r="J33" s="4" t="s">
        <v>1520</v>
      </c>
    </row>
    <row r="34" spans="1:10">
      <c r="A34" s="4">
        <v>33</v>
      </c>
      <c r="B34" s="4" t="s">
        <v>1256</v>
      </c>
      <c r="C34" s="4" t="s">
        <v>136</v>
      </c>
      <c r="D34" s="4" t="s">
        <v>1379</v>
      </c>
      <c r="E34" s="4" t="s">
        <v>1380</v>
      </c>
      <c r="F34" s="4" t="s">
        <v>1381</v>
      </c>
      <c r="G34" s="4" t="s">
        <v>1382</v>
      </c>
      <c r="J34" s="4" t="s">
        <v>1520</v>
      </c>
    </row>
    <row r="35" spans="1:10">
      <c r="A35" s="4">
        <v>34</v>
      </c>
      <c r="B35" s="4" t="s">
        <v>1256</v>
      </c>
      <c r="C35" s="4" t="s">
        <v>136</v>
      </c>
      <c r="D35" s="4" t="s">
        <v>1383</v>
      </c>
      <c r="E35" s="4" t="s">
        <v>1384</v>
      </c>
      <c r="F35" s="4" t="s">
        <v>1385</v>
      </c>
      <c r="G35" s="4" t="s">
        <v>1386</v>
      </c>
      <c r="J35" s="4" t="s">
        <v>1520</v>
      </c>
    </row>
    <row r="36" spans="1:10">
      <c r="A36" s="4">
        <v>35</v>
      </c>
      <c r="B36" s="4" t="s">
        <v>1256</v>
      </c>
      <c r="C36" s="4" t="s">
        <v>136</v>
      </c>
      <c r="D36" s="4" t="s">
        <v>1387</v>
      </c>
      <c r="E36" s="4" t="s">
        <v>1388</v>
      </c>
      <c r="F36" s="4" t="s">
        <v>1389</v>
      </c>
      <c r="G36" s="4" t="s">
        <v>1390</v>
      </c>
      <c r="J36" s="4" t="s">
        <v>1520</v>
      </c>
    </row>
    <row r="37" spans="1:10">
      <c r="A37" s="4">
        <v>36</v>
      </c>
      <c r="B37" s="4" t="s">
        <v>1256</v>
      </c>
      <c r="C37" s="4" t="s">
        <v>136</v>
      </c>
      <c r="D37" s="4" t="s">
        <v>1391</v>
      </c>
      <c r="E37" s="4" t="s">
        <v>1392</v>
      </c>
      <c r="F37" s="4" t="s">
        <v>1393</v>
      </c>
      <c r="G37" s="4" t="s">
        <v>1318</v>
      </c>
      <c r="J37" s="4" t="s">
        <v>1520</v>
      </c>
    </row>
    <row r="38" spans="1:10">
      <c r="A38" s="4">
        <v>37</v>
      </c>
      <c r="B38" s="4" t="s">
        <v>1256</v>
      </c>
      <c r="C38" s="4" t="s">
        <v>136</v>
      </c>
      <c r="D38" s="4" t="s">
        <v>1394</v>
      </c>
      <c r="E38" s="4" t="s">
        <v>1395</v>
      </c>
      <c r="F38" s="4" t="s">
        <v>1396</v>
      </c>
      <c r="G38" s="4" t="s">
        <v>1397</v>
      </c>
      <c r="J38" s="4" t="s">
        <v>1520</v>
      </c>
    </row>
    <row r="39" spans="1:10">
      <c r="A39" s="4">
        <v>38</v>
      </c>
      <c r="B39" s="4" t="s">
        <v>1256</v>
      </c>
      <c r="C39" s="4" t="s">
        <v>136</v>
      </c>
      <c r="D39" s="4" t="s">
        <v>1398</v>
      </c>
      <c r="E39" s="4" t="s">
        <v>1399</v>
      </c>
      <c r="F39" s="4" t="s">
        <v>1400</v>
      </c>
      <c r="G39" s="4" t="s">
        <v>1397</v>
      </c>
      <c r="J39" s="4" t="s">
        <v>1520</v>
      </c>
    </row>
    <row r="40" spans="1:10">
      <c r="A40" s="4">
        <v>39</v>
      </c>
      <c r="B40" s="4" t="s">
        <v>1256</v>
      </c>
      <c r="C40" s="4" t="s">
        <v>136</v>
      </c>
      <c r="D40" s="4" t="s">
        <v>1401</v>
      </c>
      <c r="E40" s="4" t="s">
        <v>1402</v>
      </c>
      <c r="F40" s="4" t="s">
        <v>1403</v>
      </c>
      <c r="G40" s="4" t="s">
        <v>1404</v>
      </c>
      <c r="J40" s="4" t="s">
        <v>1520</v>
      </c>
    </row>
    <row r="41" spans="1:10">
      <c r="A41" s="4">
        <v>40</v>
      </c>
      <c r="B41" s="4" t="s">
        <v>1256</v>
      </c>
      <c r="C41" s="4" t="s">
        <v>136</v>
      </c>
      <c r="D41" s="4" t="s">
        <v>1405</v>
      </c>
      <c r="E41" s="4" t="s">
        <v>1406</v>
      </c>
      <c r="F41" s="4" t="s">
        <v>1407</v>
      </c>
      <c r="G41" s="4" t="s">
        <v>1408</v>
      </c>
      <c r="J41" s="4" t="s">
        <v>1520</v>
      </c>
    </row>
    <row r="42" spans="1:10">
      <c r="A42" s="4">
        <v>41</v>
      </c>
      <c r="B42" s="4" t="s">
        <v>1256</v>
      </c>
      <c r="C42" s="4" t="s">
        <v>136</v>
      </c>
      <c r="D42" s="4" t="s">
        <v>1409</v>
      </c>
      <c r="E42" s="4" t="s">
        <v>1410</v>
      </c>
      <c r="F42" s="4" t="s">
        <v>1411</v>
      </c>
      <c r="G42" s="4" t="s">
        <v>1314</v>
      </c>
      <c r="J42" s="4" t="s">
        <v>1520</v>
      </c>
    </row>
    <row r="43" spans="1:10">
      <c r="A43" s="4">
        <v>42</v>
      </c>
      <c r="B43" s="4" t="s">
        <v>1256</v>
      </c>
      <c r="C43" s="4" t="s">
        <v>136</v>
      </c>
      <c r="D43" s="4" t="s">
        <v>1412</v>
      </c>
      <c r="E43" s="4" t="s">
        <v>1413</v>
      </c>
      <c r="F43" s="4" t="s">
        <v>1414</v>
      </c>
      <c r="G43" s="4" t="s">
        <v>1361</v>
      </c>
      <c r="J43" s="4" t="s">
        <v>1520</v>
      </c>
    </row>
    <row r="44" spans="1:10">
      <c r="A44" s="4">
        <v>43</v>
      </c>
      <c r="B44" s="4" t="s">
        <v>1256</v>
      </c>
      <c r="C44" s="4" t="s">
        <v>136</v>
      </c>
      <c r="D44" s="4" t="s">
        <v>1415</v>
      </c>
      <c r="E44" s="4" t="s">
        <v>1416</v>
      </c>
      <c r="F44" s="4" t="s">
        <v>1417</v>
      </c>
      <c r="G44" s="4" t="s">
        <v>1390</v>
      </c>
      <c r="J44" s="4" t="s">
        <v>1520</v>
      </c>
    </row>
    <row r="45" spans="1:10">
      <c r="A45" s="4">
        <v>44</v>
      </c>
      <c r="B45" s="4" t="s">
        <v>1256</v>
      </c>
      <c r="C45" s="4" t="s">
        <v>136</v>
      </c>
      <c r="D45" s="4" t="s">
        <v>1418</v>
      </c>
      <c r="E45" s="4" t="s">
        <v>1419</v>
      </c>
      <c r="F45" s="4" t="s">
        <v>1420</v>
      </c>
      <c r="G45" s="4" t="s">
        <v>1346</v>
      </c>
      <c r="J45" s="4" t="s">
        <v>1520</v>
      </c>
    </row>
    <row r="46" spans="1:10">
      <c r="A46" s="4">
        <v>45</v>
      </c>
      <c r="B46" s="4" t="s">
        <v>1256</v>
      </c>
      <c r="C46" s="4" t="s">
        <v>136</v>
      </c>
      <c r="D46" s="4" t="s">
        <v>1421</v>
      </c>
      <c r="E46" s="4" t="s">
        <v>1422</v>
      </c>
      <c r="F46" s="4" t="s">
        <v>1423</v>
      </c>
      <c r="G46" s="4" t="s">
        <v>1361</v>
      </c>
      <c r="J46" s="4" t="s">
        <v>1520</v>
      </c>
    </row>
    <row r="47" spans="1:10">
      <c r="A47" s="4">
        <v>46</v>
      </c>
      <c r="B47" s="4" t="s">
        <v>1256</v>
      </c>
      <c r="C47" s="4" t="s">
        <v>136</v>
      </c>
      <c r="D47" s="4" t="s">
        <v>1424</v>
      </c>
      <c r="E47" s="4" t="s">
        <v>1425</v>
      </c>
      <c r="F47" s="4" t="s">
        <v>1426</v>
      </c>
      <c r="G47" s="4" t="s">
        <v>1295</v>
      </c>
      <c r="J47" s="4" t="s">
        <v>1520</v>
      </c>
    </row>
    <row r="48" spans="1:10">
      <c r="A48" s="4">
        <v>47</v>
      </c>
      <c r="B48" s="4" t="s">
        <v>1256</v>
      </c>
      <c r="C48" s="4" t="s">
        <v>136</v>
      </c>
      <c r="D48" s="4" t="s">
        <v>1427</v>
      </c>
      <c r="E48" s="4" t="s">
        <v>1428</v>
      </c>
      <c r="F48" s="4" t="s">
        <v>1429</v>
      </c>
      <c r="G48" s="4" t="s">
        <v>1430</v>
      </c>
      <c r="J48" s="4" t="s">
        <v>1520</v>
      </c>
    </row>
    <row r="49" spans="1:10">
      <c r="A49" s="4">
        <v>48</v>
      </c>
      <c r="B49" s="4" t="s">
        <v>1256</v>
      </c>
      <c r="C49" s="4" t="s">
        <v>136</v>
      </c>
      <c r="D49" s="4" t="s">
        <v>1431</v>
      </c>
      <c r="E49" s="4" t="s">
        <v>1432</v>
      </c>
      <c r="F49" s="4" t="s">
        <v>1433</v>
      </c>
      <c r="G49" s="4" t="s">
        <v>1434</v>
      </c>
      <c r="J49" s="4" t="s">
        <v>1520</v>
      </c>
    </row>
    <row r="50" spans="1:10">
      <c r="A50" s="4">
        <v>49</v>
      </c>
      <c r="B50" s="4" t="s">
        <v>1256</v>
      </c>
      <c r="C50" s="4" t="s">
        <v>136</v>
      </c>
      <c r="D50" s="4" t="s">
        <v>1435</v>
      </c>
      <c r="E50" s="4" t="s">
        <v>1436</v>
      </c>
      <c r="F50" s="4" t="s">
        <v>1437</v>
      </c>
      <c r="G50" s="4" t="s">
        <v>1390</v>
      </c>
      <c r="J50" s="4" t="s">
        <v>1520</v>
      </c>
    </row>
    <row r="51" spans="1:10">
      <c r="A51" s="4">
        <v>50</v>
      </c>
      <c r="B51" s="4" t="s">
        <v>1256</v>
      </c>
      <c r="C51" s="4" t="s">
        <v>136</v>
      </c>
      <c r="D51" s="4" t="s">
        <v>1438</v>
      </c>
      <c r="E51" s="4" t="s">
        <v>1439</v>
      </c>
      <c r="F51" s="4" t="s">
        <v>1440</v>
      </c>
      <c r="G51" s="4" t="s">
        <v>1276</v>
      </c>
      <c r="J51" s="4" t="s">
        <v>1520</v>
      </c>
    </row>
    <row r="52" spans="1:10">
      <c r="A52" s="4">
        <v>51</v>
      </c>
      <c r="B52" s="4" t="s">
        <v>1256</v>
      </c>
      <c r="C52" s="4" t="s">
        <v>136</v>
      </c>
      <c r="D52" s="4" t="s">
        <v>1441</v>
      </c>
      <c r="E52" s="4" t="s">
        <v>1442</v>
      </c>
      <c r="F52" s="4" t="s">
        <v>1443</v>
      </c>
      <c r="G52" s="4" t="s">
        <v>1350</v>
      </c>
      <c r="J52" s="4" t="s">
        <v>1520</v>
      </c>
    </row>
    <row r="53" spans="1:10">
      <c r="A53" s="4">
        <v>52</v>
      </c>
      <c r="B53" s="4" t="s">
        <v>1256</v>
      </c>
      <c r="C53" s="4" t="s">
        <v>136</v>
      </c>
      <c r="D53" s="4" t="s">
        <v>1444</v>
      </c>
      <c r="E53" s="4" t="s">
        <v>1445</v>
      </c>
      <c r="F53" s="4" t="s">
        <v>1446</v>
      </c>
      <c r="G53" s="4" t="s">
        <v>1447</v>
      </c>
      <c r="J53" s="4" t="s">
        <v>1520</v>
      </c>
    </row>
    <row r="54" spans="1:10">
      <c r="A54" s="4">
        <v>53</v>
      </c>
      <c r="B54" s="4" t="s">
        <v>1256</v>
      </c>
      <c r="C54" s="4" t="s">
        <v>136</v>
      </c>
      <c r="D54" s="4" t="s">
        <v>1448</v>
      </c>
      <c r="E54" s="4" t="s">
        <v>1449</v>
      </c>
      <c r="F54" s="4" t="s">
        <v>1450</v>
      </c>
      <c r="G54" s="4" t="s">
        <v>1447</v>
      </c>
      <c r="J54" s="4" t="s">
        <v>1520</v>
      </c>
    </row>
    <row r="55" spans="1:10">
      <c r="A55" s="4">
        <v>54</v>
      </c>
      <c r="B55" s="4" t="s">
        <v>1256</v>
      </c>
      <c r="C55" s="4" t="s">
        <v>136</v>
      </c>
      <c r="D55" s="4" t="s">
        <v>1451</v>
      </c>
      <c r="E55" s="4" t="s">
        <v>1452</v>
      </c>
      <c r="F55" s="4" t="s">
        <v>1453</v>
      </c>
      <c r="G55" s="4" t="s">
        <v>1382</v>
      </c>
      <c r="J55" s="4" t="s">
        <v>1520</v>
      </c>
    </row>
    <row r="56" spans="1:10">
      <c r="A56" s="4">
        <v>55</v>
      </c>
      <c r="B56" s="4" t="s">
        <v>1256</v>
      </c>
      <c r="C56" s="4" t="s">
        <v>136</v>
      </c>
      <c r="D56" s="4" t="s">
        <v>1454</v>
      </c>
      <c r="E56" s="4" t="s">
        <v>1455</v>
      </c>
      <c r="F56" s="4" t="s">
        <v>1456</v>
      </c>
      <c r="G56" s="4" t="s">
        <v>1457</v>
      </c>
      <c r="J56" s="4" t="s">
        <v>1520</v>
      </c>
    </row>
    <row r="57" spans="1:10">
      <c r="A57" s="4">
        <v>56</v>
      </c>
      <c r="B57" s="4" t="s">
        <v>1256</v>
      </c>
      <c r="C57" s="4" t="s">
        <v>136</v>
      </c>
      <c r="D57" s="4" t="s">
        <v>1458</v>
      </c>
      <c r="E57" s="4" t="s">
        <v>1459</v>
      </c>
      <c r="F57" s="4" t="s">
        <v>1460</v>
      </c>
      <c r="G57" s="4" t="s">
        <v>1461</v>
      </c>
      <c r="J57" s="4" t="s">
        <v>1520</v>
      </c>
    </row>
    <row r="58" spans="1:10">
      <c r="A58" s="4">
        <v>57</v>
      </c>
      <c r="B58" s="4" t="s">
        <v>1256</v>
      </c>
      <c r="C58" s="4" t="s">
        <v>136</v>
      </c>
      <c r="D58" s="4" t="s">
        <v>1462</v>
      </c>
      <c r="E58" s="4" t="s">
        <v>1463</v>
      </c>
      <c r="F58" s="4" t="s">
        <v>1464</v>
      </c>
      <c r="G58" s="4" t="s">
        <v>1390</v>
      </c>
      <c r="J58" s="4" t="s">
        <v>1520</v>
      </c>
    </row>
    <row r="59" spans="1:10">
      <c r="A59" s="4">
        <v>58</v>
      </c>
      <c r="B59" s="4" t="s">
        <v>1256</v>
      </c>
      <c r="C59" s="4" t="s">
        <v>136</v>
      </c>
      <c r="D59" s="4" t="s">
        <v>1465</v>
      </c>
      <c r="E59" s="4" t="s">
        <v>1466</v>
      </c>
      <c r="F59" s="4" t="s">
        <v>1467</v>
      </c>
      <c r="G59" s="4" t="s">
        <v>1468</v>
      </c>
      <c r="J59" s="4" t="s">
        <v>1520</v>
      </c>
    </row>
    <row r="60" spans="1:10">
      <c r="A60" s="4">
        <v>59</v>
      </c>
      <c r="B60" s="4" t="s">
        <v>1256</v>
      </c>
      <c r="C60" s="4" t="s">
        <v>136</v>
      </c>
      <c r="D60" s="4" t="s">
        <v>1469</v>
      </c>
      <c r="E60" s="4" t="s">
        <v>1470</v>
      </c>
      <c r="F60" s="4" t="s">
        <v>1471</v>
      </c>
      <c r="G60" s="4" t="s">
        <v>1361</v>
      </c>
      <c r="J60" s="4" t="s">
        <v>1520</v>
      </c>
    </row>
    <row r="61" spans="1:10">
      <c r="A61" s="4">
        <v>60</v>
      </c>
      <c r="B61" s="4" t="s">
        <v>1256</v>
      </c>
      <c r="C61" s="4" t="s">
        <v>136</v>
      </c>
      <c r="D61" s="4" t="s">
        <v>1472</v>
      </c>
      <c r="E61" s="4" t="s">
        <v>1473</v>
      </c>
      <c r="F61" s="4" t="s">
        <v>1474</v>
      </c>
      <c r="G61" s="4" t="s">
        <v>1390</v>
      </c>
      <c r="J61" s="4" t="s">
        <v>1520</v>
      </c>
    </row>
    <row r="62" spans="1:10">
      <c r="A62" s="4">
        <v>61</v>
      </c>
      <c r="B62" s="4" t="s">
        <v>1256</v>
      </c>
      <c r="C62" s="4" t="s">
        <v>136</v>
      </c>
      <c r="D62" s="4" t="s">
        <v>1475</v>
      </c>
      <c r="E62" s="4" t="s">
        <v>1476</v>
      </c>
      <c r="F62" s="4" t="s">
        <v>1477</v>
      </c>
      <c r="G62" s="4" t="s">
        <v>1478</v>
      </c>
      <c r="H62" s="4" t="s">
        <v>1479</v>
      </c>
      <c r="J62" s="4" t="s">
        <v>1520</v>
      </c>
    </row>
    <row r="63" spans="1:10">
      <c r="A63" s="4">
        <v>62</v>
      </c>
      <c r="B63" s="4" t="s">
        <v>1256</v>
      </c>
      <c r="C63" s="4" t="s">
        <v>136</v>
      </c>
      <c r="D63" s="4" t="s">
        <v>1480</v>
      </c>
      <c r="E63" s="4" t="s">
        <v>1481</v>
      </c>
      <c r="F63" s="4" t="s">
        <v>1482</v>
      </c>
      <c r="G63" s="4" t="s">
        <v>1314</v>
      </c>
      <c r="J63" s="4" t="s">
        <v>1520</v>
      </c>
    </row>
    <row r="64" spans="1:10">
      <c r="A64" s="4">
        <v>63</v>
      </c>
      <c r="B64" s="4" t="s">
        <v>1256</v>
      </c>
      <c r="C64" s="4" t="s">
        <v>136</v>
      </c>
      <c r="D64" s="4" t="s">
        <v>1483</v>
      </c>
      <c r="E64" s="4" t="s">
        <v>1484</v>
      </c>
      <c r="F64" s="4" t="s">
        <v>1485</v>
      </c>
      <c r="G64" s="4" t="s">
        <v>1390</v>
      </c>
      <c r="J64" s="4" t="s">
        <v>1520</v>
      </c>
    </row>
    <row r="65" spans="1:10">
      <c r="A65" s="4">
        <v>64</v>
      </c>
      <c r="B65" s="4" t="s">
        <v>1256</v>
      </c>
      <c r="C65" s="4" t="s">
        <v>136</v>
      </c>
      <c r="D65" s="4" t="s">
        <v>1486</v>
      </c>
      <c r="E65" s="4" t="s">
        <v>1487</v>
      </c>
      <c r="F65" s="4" t="s">
        <v>1488</v>
      </c>
      <c r="G65" s="4" t="s">
        <v>1430</v>
      </c>
      <c r="J65" s="4" t="s">
        <v>1520</v>
      </c>
    </row>
    <row r="66" spans="1:10">
      <c r="A66" s="4">
        <v>65</v>
      </c>
      <c r="B66" s="4" t="s">
        <v>1256</v>
      </c>
      <c r="C66" s="4" t="s">
        <v>136</v>
      </c>
      <c r="D66" s="4" t="s">
        <v>1489</v>
      </c>
      <c r="E66" s="4" t="s">
        <v>1490</v>
      </c>
      <c r="F66" s="4" t="s">
        <v>1491</v>
      </c>
      <c r="G66" s="4" t="s">
        <v>1447</v>
      </c>
      <c r="J66" s="4" t="s">
        <v>1520</v>
      </c>
    </row>
    <row r="67" spans="1:10">
      <c r="A67" s="4">
        <v>66</v>
      </c>
      <c r="B67" s="4" t="s">
        <v>1256</v>
      </c>
      <c r="C67" s="4" t="s">
        <v>136</v>
      </c>
      <c r="D67" s="4" t="s">
        <v>1492</v>
      </c>
      <c r="E67" s="4" t="s">
        <v>1493</v>
      </c>
      <c r="F67" s="4" t="s">
        <v>1494</v>
      </c>
      <c r="G67" s="4" t="s">
        <v>1268</v>
      </c>
      <c r="J67" s="4" t="s">
        <v>1520</v>
      </c>
    </row>
    <row r="68" spans="1:10">
      <c r="A68" s="4">
        <v>67</v>
      </c>
      <c r="B68" s="4" t="s">
        <v>1256</v>
      </c>
      <c r="C68" s="4" t="s">
        <v>136</v>
      </c>
      <c r="D68" s="4" t="s">
        <v>1495</v>
      </c>
      <c r="E68" s="4" t="s">
        <v>1496</v>
      </c>
      <c r="F68" s="4" t="s">
        <v>1497</v>
      </c>
      <c r="G68" s="4" t="s">
        <v>1478</v>
      </c>
      <c r="J68" s="4" t="s">
        <v>1520</v>
      </c>
    </row>
    <row r="69" spans="1:10">
      <c r="A69" s="4">
        <v>68</v>
      </c>
      <c r="B69" s="4" t="s">
        <v>1256</v>
      </c>
      <c r="C69" s="4" t="s">
        <v>136</v>
      </c>
      <c r="D69" s="4" t="s">
        <v>1498</v>
      </c>
      <c r="E69" s="4" t="s">
        <v>1499</v>
      </c>
      <c r="F69" s="4" t="s">
        <v>1500</v>
      </c>
      <c r="G69" s="4" t="s">
        <v>1390</v>
      </c>
      <c r="J69" s="4" t="s">
        <v>1520</v>
      </c>
    </row>
    <row r="70" spans="1:10">
      <c r="A70" s="4">
        <v>69</v>
      </c>
      <c r="B70" s="4" t="s">
        <v>1256</v>
      </c>
      <c r="C70" s="4" t="s">
        <v>136</v>
      </c>
      <c r="D70" s="4" t="s">
        <v>1501</v>
      </c>
      <c r="E70" s="4" t="s">
        <v>1502</v>
      </c>
      <c r="F70" s="4" t="s">
        <v>1503</v>
      </c>
      <c r="G70" s="4" t="s">
        <v>1390</v>
      </c>
      <c r="J70" s="4" t="s">
        <v>1520</v>
      </c>
    </row>
    <row r="71" spans="1:10">
      <c r="A71" s="4">
        <v>70</v>
      </c>
      <c r="B71" s="4" t="s">
        <v>1256</v>
      </c>
      <c r="C71" s="4" t="s">
        <v>136</v>
      </c>
      <c r="D71" s="4" t="s">
        <v>1504</v>
      </c>
      <c r="E71" s="4" t="s">
        <v>1505</v>
      </c>
      <c r="F71" s="4" t="s">
        <v>1506</v>
      </c>
      <c r="G71" s="4" t="s">
        <v>1468</v>
      </c>
      <c r="J71" s="4" t="s">
        <v>1520</v>
      </c>
    </row>
    <row r="72" spans="1:10">
      <c r="A72" s="4">
        <v>71</v>
      </c>
      <c r="B72" s="4" t="s">
        <v>1256</v>
      </c>
      <c r="C72" s="4" t="s">
        <v>136</v>
      </c>
      <c r="D72" s="4" t="s">
        <v>1507</v>
      </c>
      <c r="E72" s="4" t="s">
        <v>1508</v>
      </c>
      <c r="F72" s="4" t="s">
        <v>1509</v>
      </c>
      <c r="G72" s="4" t="s">
        <v>1390</v>
      </c>
      <c r="J72" s="4" t="s">
        <v>1520</v>
      </c>
    </row>
    <row r="73" spans="1:10">
      <c r="A73" s="4">
        <v>72</v>
      </c>
      <c r="B73" s="4" t="s">
        <v>1256</v>
      </c>
      <c r="C73" s="4" t="s">
        <v>136</v>
      </c>
      <c r="D73" s="4" t="s">
        <v>1510</v>
      </c>
      <c r="E73" s="4" t="s">
        <v>1511</v>
      </c>
      <c r="F73" s="4" t="s">
        <v>1512</v>
      </c>
      <c r="G73" s="4" t="s">
        <v>1268</v>
      </c>
      <c r="J73" s="4" t="s">
        <v>1520</v>
      </c>
    </row>
    <row r="74" spans="1:10">
      <c r="A74" s="4">
        <v>73</v>
      </c>
      <c r="B74" s="4" t="s">
        <v>1256</v>
      </c>
      <c r="C74" s="4" t="s">
        <v>136</v>
      </c>
      <c r="D74" s="4" t="s">
        <v>1513</v>
      </c>
      <c r="E74" s="4" t="s">
        <v>1514</v>
      </c>
      <c r="F74" s="4" t="s">
        <v>1515</v>
      </c>
      <c r="G74" s="4" t="s">
        <v>1457</v>
      </c>
      <c r="J74" s="4" t="s">
        <v>1520</v>
      </c>
    </row>
    <row r="75" spans="1:10">
      <c r="A75" s="4">
        <v>74</v>
      </c>
      <c r="B75" s="4" t="s">
        <v>1256</v>
      </c>
      <c r="C75" s="4" t="s">
        <v>136</v>
      </c>
      <c r="D75" s="4" t="s">
        <v>1516</v>
      </c>
      <c r="E75" s="4" t="s">
        <v>1517</v>
      </c>
      <c r="F75" s="4" t="s">
        <v>1518</v>
      </c>
      <c r="G75" s="4" t="s">
        <v>1519</v>
      </c>
      <c r="J75" s="4" t="s">
        <v>1520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497" hidden="1" customWidth="1"/>
    <col min="18" max="18" width="14.42578125" style="317" hidden="1" customWidth="1"/>
    <col min="19" max="22" width="9.140625" style="493"/>
    <col min="23" max="16384" width="9.140625" style="35"/>
  </cols>
  <sheetData>
    <row r="1" spans="1:256" s="298" customFormat="1" ht="16.5" hidden="1" customHeight="1">
      <c r="C1" s="487"/>
      <c r="H1" s="487"/>
      <c r="I1" s="487"/>
      <c r="J1" s="487"/>
      <c r="K1" s="487" t="s">
        <v>594</v>
      </c>
      <c r="L1" s="498" t="s">
        <v>449</v>
      </c>
      <c r="M1" s="533" t="s">
        <v>593</v>
      </c>
      <c r="N1" s="533"/>
      <c r="O1" s="533"/>
      <c r="P1" s="533"/>
      <c r="Q1" s="534"/>
      <c r="R1" s="533"/>
      <c r="S1" s="533"/>
      <c r="T1" s="533"/>
      <c r="U1" s="533"/>
      <c r="V1" s="533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  <c r="BP1" s="498"/>
      <c r="BQ1" s="498"/>
      <c r="BR1" s="498"/>
      <c r="BS1" s="498"/>
      <c r="BT1" s="498"/>
      <c r="BU1" s="498"/>
      <c r="BV1" s="498"/>
      <c r="BW1" s="498"/>
      <c r="BX1" s="498"/>
      <c r="BY1" s="498"/>
      <c r="BZ1" s="498"/>
      <c r="CA1" s="498"/>
      <c r="CB1" s="498"/>
      <c r="CC1" s="498"/>
      <c r="CD1" s="498"/>
      <c r="CE1" s="498"/>
      <c r="CF1" s="498"/>
      <c r="CG1" s="498"/>
      <c r="CH1" s="498"/>
      <c r="CI1" s="498"/>
      <c r="CJ1" s="498"/>
      <c r="CK1" s="498"/>
      <c r="CL1" s="498"/>
      <c r="CM1" s="498"/>
      <c r="CN1" s="498"/>
      <c r="CO1" s="498"/>
      <c r="CP1" s="498"/>
      <c r="CQ1" s="498"/>
      <c r="CR1" s="498"/>
      <c r="CS1" s="498"/>
      <c r="CT1" s="498"/>
      <c r="CU1" s="498"/>
      <c r="CV1" s="498"/>
      <c r="CW1" s="498"/>
      <c r="CX1" s="498"/>
      <c r="CY1" s="498"/>
      <c r="CZ1" s="498"/>
      <c r="DA1" s="498"/>
      <c r="DB1" s="498"/>
      <c r="DC1" s="498"/>
      <c r="DD1" s="498"/>
      <c r="DE1" s="498"/>
      <c r="DF1" s="498"/>
      <c r="DG1" s="498"/>
      <c r="DH1" s="498"/>
      <c r="DI1" s="498"/>
      <c r="DJ1" s="498"/>
      <c r="DK1" s="498"/>
      <c r="DL1" s="498"/>
      <c r="DM1" s="498"/>
      <c r="DN1" s="498"/>
      <c r="DO1" s="498"/>
      <c r="DP1" s="498"/>
      <c r="DQ1" s="498"/>
      <c r="DR1" s="498"/>
      <c r="DS1" s="498"/>
      <c r="DT1" s="498"/>
      <c r="DU1" s="498"/>
      <c r="DV1" s="498"/>
      <c r="DW1" s="498"/>
      <c r="DX1" s="498"/>
      <c r="DY1" s="498"/>
      <c r="DZ1" s="498"/>
      <c r="EA1" s="498"/>
      <c r="EB1" s="498"/>
      <c r="EC1" s="498"/>
      <c r="ED1" s="498"/>
      <c r="EE1" s="498"/>
      <c r="EF1" s="498"/>
      <c r="EG1" s="498"/>
      <c r="EH1" s="498"/>
      <c r="EI1" s="498"/>
      <c r="EJ1" s="498"/>
      <c r="EK1" s="498"/>
      <c r="EL1" s="498"/>
      <c r="EM1" s="498"/>
      <c r="EN1" s="498"/>
      <c r="EO1" s="498"/>
      <c r="EP1" s="498"/>
      <c r="EQ1" s="498"/>
      <c r="ER1" s="498"/>
      <c r="ES1" s="498"/>
      <c r="ET1" s="498"/>
      <c r="EU1" s="498"/>
      <c r="EV1" s="498"/>
      <c r="EW1" s="498"/>
      <c r="EX1" s="498"/>
      <c r="EY1" s="498"/>
      <c r="EZ1" s="498"/>
      <c r="FA1" s="498"/>
      <c r="FB1" s="498"/>
      <c r="FC1" s="498"/>
      <c r="FD1" s="498"/>
      <c r="FE1" s="498"/>
      <c r="FF1" s="498"/>
      <c r="FG1" s="498"/>
      <c r="FH1" s="498"/>
      <c r="FI1" s="498"/>
      <c r="FJ1" s="498"/>
      <c r="FK1" s="498"/>
      <c r="FL1" s="498"/>
      <c r="FM1" s="498"/>
      <c r="FN1" s="498"/>
      <c r="FO1" s="498"/>
      <c r="FP1" s="498"/>
      <c r="FQ1" s="498"/>
      <c r="FR1" s="498"/>
      <c r="FS1" s="498"/>
      <c r="FT1" s="498"/>
      <c r="FU1" s="498"/>
      <c r="FV1" s="498"/>
      <c r="FW1" s="498"/>
      <c r="FX1" s="498"/>
      <c r="FY1" s="498"/>
      <c r="FZ1" s="498"/>
      <c r="GA1" s="498"/>
      <c r="GB1" s="498"/>
      <c r="GC1" s="498"/>
      <c r="GD1" s="498"/>
      <c r="GE1" s="498"/>
      <c r="GF1" s="498"/>
      <c r="GG1" s="498"/>
      <c r="GH1" s="498"/>
      <c r="GI1" s="498"/>
      <c r="GJ1" s="498"/>
      <c r="GK1" s="498"/>
      <c r="GL1" s="498"/>
      <c r="GM1" s="498"/>
      <c r="GN1" s="498"/>
      <c r="GO1" s="498"/>
      <c r="GP1" s="498"/>
      <c r="GQ1" s="498"/>
      <c r="GR1" s="498"/>
      <c r="GS1" s="498"/>
      <c r="GT1" s="498"/>
      <c r="GU1" s="498"/>
      <c r="GV1" s="498"/>
      <c r="GW1" s="498"/>
      <c r="GX1" s="498"/>
      <c r="GY1" s="498"/>
      <c r="GZ1" s="498"/>
      <c r="HA1" s="498"/>
      <c r="HB1" s="498"/>
      <c r="HC1" s="498"/>
      <c r="HD1" s="498"/>
      <c r="HE1" s="498"/>
      <c r="HF1" s="498"/>
      <c r="HG1" s="498"/>
      <c r="HH1" s="498"/>
      <c r="HI1" s="498"/>
      <c r="HJ1" s="498"/>
      <c r="HK1" s="498"/>
      <c r="HL1" s="498"/>
      <c r="HM1" s="498"/>
      <c r="HN1" s="498"/>
      <c r="HO1" s="498"/>
      <c r="HP1" s="498"/>
      <c r="HQ1" s="498"/>
      <c r="HR1" s="498"/>
      <c r="HS1" s="498"/>
      <c r="HT1" s="498"/>
      <c r="HU1" s="498"/>
      <c r="HV1" s="498"/>
      <c r="HW1" s="498"/>
      <c r="HX1" s="498"/>
      <c r="HY1" s="498"/>
      <c r="HZ1" s="498"/>
      <c r="IA1" s="498"/>
      <c r="IB1" s="498"/>
      <c r="IC1" s="498"/>
      <c r="ID1" s="498"/>
      <c r="IE1" s="498"/>
      <c r="IF1" s="498"/>
      <c r="IG1" s="498"/>
      <c r="IH1" s="498"/>
      <c r="II1" s="498"/>
      <c r="IJ1" s="498"/>
      <c r="IK1" s="498"/>
      <c r="IL1" s="498"/>
      <c r="IM1" s="498"/>
      <c r="IN1" s="498"/>
      <c r="IO1" s="498"/>
      <c r="IP1" s="498"/>
      <c r="IQ1" s="498"/>
      <c r="IR1" s="498"/>
      <c r="IS1" s="498"/>
      <c r="IT1" s="498"/>
      <c r="IU1" s="498"/>
      <c r="IV1" s="498"/>
    </row>
    <row r="2" spans="1:256" s="502" customFormat="1" ht="16.5" hidden="1" customHeight="1">
      <c r="A2" s="499"/>
      <c r="B2" s="499"/>
      <c r="C2" s="500"/>
      <c r="D2" s="499"/>
      <c r="E2" s="499"/>
      <c r="F2" s="499"/>
      <c r="G2" s="499"/>
      <c r="H2" s="499"/>
      <c r="I2" s="499"/>
      <c r="J2" s="499"/>
      <c r="K2" s="499"/>
      <c r="L2" s="499"/>
      <c r="M2" s="533"/>
      <c r="N2" s="533"/>
      <c r="O2" s="533"/>
      <c r="P2" s="533"/>
      <c r="Q2" s="534"/>
      <c r="R2" s="533"/>
      <c r="S2" s="501"/>
      <c r="T2" s="501"/>
      <c r="U2" s="501"/>
      <c r="V2" s="501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497"/>
      <c r="R3" s="317"/>
      <c r="S3" s="493"/>
      <c r="T3" s="493"/>
      <c r="U3" s="493"/>
      <c r="V3" s="493"/>
    </row>
    <row r="4" spans="1:256" s="131" customFormat="1" ht="22.5">
      <c r="A4" s="130"/>
      <c r="B4" s="35"/>
      <c r="C4" s="355"/>
      <c r="D4" s="723" t="s">
        <v>445</v>
      </c>
      <c r="E4" s="724"/>
      <c r="F4" s="724"/>
      <c r="G4" s="724"/>
      <c r="H4" s="725"/>
      <c r="I4" s="593"/>
      <c r="M4" s="317"/>
      <c r="N4" s="317"/>
      <c r="O4" s="317"/>
      <c r="P4" s="317"/>
      <c r="Q4" s="497"/>
      <c r="R4" s="317"/>
      <c r="S4" s="493"/>
      <c r="T4" s="493"/>
      <c r="U4" s="493"/>
      <c r="V4" s="493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497"/>
      <c r="R5" s="317"/>
      <c r="S5" s="493"/>
      <c r="T5" s="493"/>
      <c r="U5" s="493"/>
      <c r="V5" s="493"/>
    </row>
    <row r="6" spans="1:256" s="131" customFormat="1" ht="20.100000000000001" hidden="1" customHeight="1">
      <c r="A6" s="361"/>
      <c r="B6" s="361"/>
      <c r="C6" s="355"/>
      <c r="D6" s="726"/>
      <c r="E6" s="726"/>
      <c r="F6" s="727" t="s">
        <v>87</v>
      </c>
      <c r="G6" s="727"/>
      <c r="H6" s="359"/>
      <c r="I6" s="359"/>
      <c r="J6" s="362"/>
      <c r="K6" s="363"/>
      <c r="L6" s="363"/>
      <c r="M6" s="317"/>
      <c r="N6" s="317"/>
      <c r="O6" s="317"/>
      <c r="P6" s="317"/>
      <c r="Q6" s="497"/>
      <c r="R6" s="317"/>
      <c r="S6" s="493"/>
      <c r="T6" s="493"/>
      <c r="U6" s="493"/>
      <c r="V6" s="493"/>
    </row>
    <row r="7" spans="1:256" ht="3" customHeight="1"/>
    <row r="8" spans="1:256" s="131" customFormat="1">
      <c r="A8" s="130"/>
      <c r="B8" s="35"/>
      <c r="C8" s="355"/>
      <c r="D8" s="728" t="s">
        <v>18</v>
      </c>
      <c r="E8" s="728"/>
      <c r="F8" s="728" t="s">
        <v>446</v>
      </c>
      <c r="G8" s="728"/>
      <c r="H8" s="728"/>
      <c r="I8" s="729" t="s">
        <v>447</v>
      </c>
      <c r="J8" s="729"/>
      <c r="K8" s="729"/>
      <c r="L8" s="729"/>
      <c r="M8" s="317"/>
      <c r="N8" s="317"/>
      <c r="O8" s="317"/>
      <c r="P8" s="317"/>
      <c r="Q8" s="497"/>
      <c r="R8" s="317"/>
      <c r="S8" s="493"/>
      <c r="T8" s="493"/>
      <c r="U8" s="493"/>
      <c r="V8" s="493"/>
    </row>
    <row r="9" spans="1:256" s="131" customFormat="1" ht="20.25" customHeight="1">
      <c r="A9" s="130"/>
      <c r="B9" s="35"/>
      <c r="C9" s="355"/>
      <c r="D9" s="365" t="s">
        <v>95</v>
      </c>
      <c r="E9" s="365" t="s">
        <v>448</v>
      </c>
      <c r="F9" s="719" t="s">
        <v>95</v>
      </c>
      <c r="G9" s="720"/>
      <c r="H9" s="366" t="s">
        <v>448</v>
      </c>
      <c r="I9" s="721" t="s">
        <v>95</v>
      </c>
      <c r="J9" s="721"/>
      <c r="K9" s="366" t="s">
        <v>448</v>
      </c>
      <c r="L9" s="366" t="s">
        <v>449</v>
      </c>
      <c r="M9" s="317"/>
      <c r="N9" s="317"/>
      <c r="O9" s="317"/>
      <c r="P9" s="317"/>
      <c r="Q9" s="497"/>
      <c r="R9" s="317"/>
      <c r="S9" s="493"/>
      <c r="T9" s="493"/>
      <c r="U9" s="493"/>
      <c r="V9" s="493"/>
    </row>
    <row r="10" spans="1:256" ht="12" customHeight="1">
      <c r="C10" s="374"/>
      <c r="D10" s="491" t="s">
        <v>96</v>
      </c>
      <c r="E10" s="491" t="s">
        <v>52</v>
      </c>
      <c r="F10" s="722" t="s">
        <v>53</v>
      </c>
      <c r="G10" s="722"/>
      <c r="H10" s="491" t="s">
        <v>54</v>
      </c>
      <c r="I10" s="722" t="s">
        <v>71</v>
      </c>
      <c r="J10" s="722"/>
      <c r="K10" s="491" t="s">
        <v>72</v>
      </c>
      <c r="L10" s="491" t="s">
        <v>186</v>
      </c>
      <c r="M10" s="388"/>
      <c r="N10" s="388"/>
      <c r="O10" s="388"/>
      <c r="P10" s="388"/>
      <c r="Q10" s="364"/>
      <c r="R10" s="388"/>
      <c r="S10" s="492"/>
      <c r="T10" s="492"/>
      <c r="U10" s="492"/>
      <c r="V10" s="492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37" t="s">
        <v>601</v>
      </c>
      <c r="N11" s="317"/>
      <c r="O11" s="317"/>
      <c r="P11" s="317" t="s">
        <v>599</v>
      </c>
      <c r="Q11" s="497" t="s">
        <v>600</v>
      </c>
      <c r="R11" s="317" t="s">
        <v>671</v>
      </c>
      <c r="S11" s="493"/>
      <c r="T11" s="493"/>
      <c r="U11" s="493"/>
      <c r="V11" s="493"/>
    </row>
    <row r="12" spans="1:256" s="390" customFormat="1" ht="0.95" customHeight="1">
      <c r="A12" s="89"/>
      <c r="B12" s="249" t="s">
        <v>453</v>
      </c>
      <c r="C12" s="732"/>
      <c r="D12" s="728">
        <v>1</v>
      </c>
      <c r="E12" s="733" t="s">
        <v>1532</v>
      </c>
      <c r="F12" s="685"/>
      <c r="G12" s="671">
        <v>0</v>
      </c>
      <c r="H12" s="494"/>
      <c r="I12" s="375"/>
      <c r="J12" s="532" t="s">
        <v>598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n</v>
      </c>
      <c r="Q12" s="298" t="s">
        <v>1532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453</v>
      </c>
      <c r="C13" s="732"/>
      <c r="D13" s="728"/>
      <c r="E13" s="734"/>
      <c r="F13" s="735"/>
      <c r="G13" s="728">
        <v>1</v>
      </c>
      <c r="H13" s="730" t="s">
        <v>1181</v>
      </c>
      <c r="I13" s="375"/>
      <c r="J13" s="532" t="s">
        <v>598</v>
      </c>
      <c r="K13" s="177"/>
      <c r="L13" s="391"/>
      <c r="M13" s="317" t="str">
        <f>mergeValue(H13)</f>
        <v>Урицкий муниципальный район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453</v>
      </c>
      <c r="C14" s="732"/>
      <c r="D14" s="728"/>
      <c r="E14" s="734"/>
      <c r="F14" s="736"/>
      <c r="G14" s="728"/>
      <c r="H14" s="731"/>
      <c r="I14" s="688"/>
      <c r="J14" s="671">
        <v>1</v>
      </c>
      <c r="K14" s="686" t="s">
        <v>1194</v>
      </c>
      <c r="L14" s="372" t="s">
        <v>1195</v>
      </c>
      <c r="M14" s="317" t="str">
        <f>mergeValue(H14)</f>
        <v>Урицкий муниципальный район</v>
      </c>
      <c r="N14" s="298"/>
      <c r="O14" s="298"/>
      <c r="P14" s="298"/>
      <c r="Q14" s="298"/>
      <c r="R14" s="317" t="str">
        <f>K14&amp;" ("&amp;L14&amp;")"</f>
        <v>Нарышкино городское поселение (54655151)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450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37"/>
      <c r="N15" s="317"/>
      <c r="O15" s="317"/>
      <c r="P15" s="317"/>
      <c r="Q15" s="497" t="s">
        <v>21</v>
      </c>
      <c r="R15" s="317"/>
      <c r="S15" s="493"/>
      <c r="T15" s="493"/>
      <c r="U15" s="493"/>
      <c r="V15" s="493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497"/>
      <c r="R16" s="317"/>
      <c r="S16" s="493"/>
      <c r="T16" s="493"/>
      <c r="U16" s="493"/>
      <c r="V16" s="493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497"/>
      <c r="R17" s="317"/>
      <c r="S17" s="493"/>
      <c r="T17" s="493"/>
      <c r="U17" s="493"/>
      <c r="V17" s="493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497"/>
      <c r="R18" s="317"/>
      <c r="S18" s="493"/>
      <c r="T18" s="493"/>
      <c r="U18" s="493"/>
      <c r="V18" s="493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497"/>
      <c r="R19" s="317"/>
      <c r="S19" s="493"/>
      <c r="T19" s="493"/>
      <c r="U19" s="493"/>
      <c r="V19" s="493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497"/>
      <c r="R20" s="317"/>
      <c r="S20" s="493"/>
      <c r="T20" s="493"/>
      <c r="U20" s="493"/>
      <c r="V20" s="493"/>
    </row>
  </sheetData>
  <sheetProtection password="FA9C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TSH_et_union_hor">
    <tabColor indexed="47"/>
  </sheetPr>
  <dimension ref="A2:CT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46">
        <v>1</v>
      </c>
      <c r="E9" s="868"/>
      <c r="F9" s="872"/>
      <c r="G9" s="876" t="s">
        <v>88</v>
      </c>
      <c r="H9" s="746"/>
      <c r="I9" s="746">
        <v>1</v>
      </c>
      <c r="J9" s="870"/>
      <c r="K9" s="773" t="s">
        <v>88</v>
      </c>
      <c r="L9" s="762"/>
      <c r="M9" s="762" t="s">
        <v>96</v>
      </c>
      <c r="N9" s="866"/>
      <c r="O9" s="773" t="s">
        <v>88</v>
      </c>
      <c r="P9" s="331"/>
      <c r="Q9" s="331" t="s">
        <v>96</v>
      </c>
      <c r="R9" s="689"/>
      <c r="S9" s="438"/>
    </row>
    <row r="10" spans="1:19" s="103" customFormat="1" ht="17.100000000000001" customHeight="1">
      <c r="A10" s="308"/>
      <c r="C10" s="184"/>
      <c r="D10" s="747"/>
      <c r="E10" s="869"/>
      <c r="F10" s="873"/>
      <c r="G10" s="747"/>
      <c r="H10" s="747"/>
      <c r="I10" s="747"/>
      <c r="J10" s="871"/>
      <c r="K10" s="747"/>
      <c r="L10" s="747"/>
      <c r="M10" s="747"/>
      <c r="N10" s="867"/>
      <c r="O10" s="747"/>
      <c r="P10" s="332"/>
      <c r="Q10" s="122"/>
      <c r="R10" s="122" t="s">
        <v>461</v>
      </c>
      <c r="S10" s="123"/>
    </row>
    <row r="11" spans="1:19" s="103" customFormat="1" ht="17.100000000000001" customHeight="1">
      <c r="A11" s="308"/>
      <c r="C11" s="184"/>
      <c r="D11" s="747"/>
      <c r="E11" s="869"/>
      <c r="F11" s="873"/>
      <c r="G11" s="747"/>
      <c r="H11" s="747"/>
      <c r="I11" s="747"/>
      <c r="J11" s="871"/>
      <c r="K11" s="747"/>
      <c r="L11" s="121"/>
      <c r="M11" s="122"/>
      <c r="N11" s="122" t="s">
        <v>460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47"/>
      <c r="E12" s="869"/>
      <c r="F12" s="873"/>
      <c r="G12" s="747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77"/>
      <c r="E14" s="874"/>
      <c r="F14" s="875"/>
      <c r="G14" s="859"/>
      <c r="H14" s="746"/>
      <c r="I14" s="746">
        <v>1</v>
      </c>
      <c r="J14" s="870"/>
      <c r="K14" s="773" t="s">
        <v>88</v>
      </c>
      <c r="L14" s="762"/>
      <c r="M14" s="762" t="s">
        <v>96</v>
      </c>
      <c r="N14" s="866"/>
      <c r="O14" s="773" t="s">
        <v>88</v>
      </c>
      <c r="P14" s="331"/>
      <c r="Q14" s="331" t="s">
        <v>96</v>
      </c>
      <c r="R14" s="689"/>
      <c r="S14" s="438"/>
    </row>
    <row r="15" spans="1:19" ht="17.100000000000001" customHeight="1">
      <c r="A15" s="308"/>
      <c r="B15" s="103"/>
      <c r="C15" s="184"/>
      <c r="D15" s="877"/>
      <c r="E15" s="874"/>
      <c r="F15" s="875"/>
      <c r="G15" s="859"/>
      <c r="H15" s="746"/>
      <c r="I15" s="746"/>
      <c r="J15" s="871"/>
      <c r="K15" s="773"/>
      <c r="L15" s="762"/>
      <c r="M15" s="762"/>
      <c r="N15" s="867"/>
      <c r="O15" s="773"/>
      <c r="P15" s="332"/>
      <c r="Q15" s="122"/>
      <c r="R15" s="122" t="s">
        <v>461</v>
      </c>
      <c r="S15" s="123"/>
    </row>
    <row r="16" spans="1:19" ht="17.100000000000001" customHeight="1">
      <c r="A16" s="308"/>
      <c r="B16" s="103"/>
      <c r="C16" s="184"/>
      <c r="D16" s="877"/>
      <c r="E16" s="874"/>
      <c r="F16" s="875"/>
      <c r="G16" s="859"/>
      <c r="H16" s="746"/>
      <c r="I16" s="746"/>
      <c r="J16" s="871"/>
      <c r="K16" s="773"/>
      <c r="L16" s="121"/>
      <c r="M16" s="122"/>
      <c r="N16" s="122" t="s">
        <v>460</v>
      </c>
      <c r="O16" s="122"/>
      <c r="P16" s="122"/>
      <c r="Q16" s="122"/>
      <c r="R16" s="122"/>
      <c r="S16" s="123"/>
    </row>
    <row r="17" spans="1:36" ht="17.100000000000001" customHeight="1">
      <c r="A17" s="308"/>
      <c r="B17" s="103"/>
      <c r="C17" s="184"/>
      <c r="D17" s="877"/>
      <c r="E17" s="874"/>
      <c r="F17" s="875"/>
      <c r="G17" s="859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36" ht="17.100000000000001" customHeight="1">
      <c r="A18" s="309"/>
    </row>
    <row r="19" spans="1:36" s="34" customFormat="1" ht="17.100000000000001" customHeight="1">
      <c r="A19" s="34" t="s">
        <v>15</v>
      </c>
      <c r="C19" s="34" t="s">
        <v>96</v>
      </c>
    </row>
    <row r="25" spans="1:36" ht="17.100000000000001" customHeight="1">
      <c r="O25" s="812" t="s">
        <v>301</v>
      </c>
      <c r="P25" s="812"/>
      <c r="Q25" s="812"/>
      <c r="R25" s="814" t="s">
        <v>273</v>
      </c>
      <c r="S25" s="814"/>
      <c r="T25" s="814"/>
      <c r="U25" s="792" t="s">
        <v>344</v>
      </c>
      <c r="W25" s="860"/>
    </row>
    <row r="26" spans="1:36" ht="17.100000000000001" customHeight="1">
      <c r="O26" s="861" t="s">
        <v>700</v>
      </c>
      <c r="P26" s="861" t="s">
        <v>274</v>
      </c>
      <c r="Q26" s="861"/>
      <c r="R26" s="814"/>
      <c r="S26" s="814"/>
      <c r="T26" s="814"/>
      <c r="U26" s="792"/>
      <c r="W26" s="860"/>
    </row>
    <row r="27" spans="1:36" ht="37.5" customHeight="1">
      <c r="O27" s="861"/>
      <c r="P27" s="105" t="s">
        <v>701</v>
      </c>
      <c r="Q27" s="105" t="s">
        <v>6</v>
      </c>
      <c r="R27" s="106" t="s">
        <v>277</v>
      </c>
      <c r="S27" s="813" t="s">
        <v>276</v>
      </c>
      <c r="T27" s="813"/>
      <c r="U27" s="792"/>
      <c r="W27" s="860"/>
    </row>
    <row r="28" spans="1:36" ht="17.100000000000001" customHeight="1">
      <c r="G28" s="180"/>
      <c r="H28" s="180"/>
      <c r="I28" s="180"/>
      <c r="J28" s="180"/>
      <c r="K28" s="180"/>
      <c r="L28" s="127"/>
      <c r="M28" s="588" t="s">
        <v>186</v>
      </c>
      <c r="N28" s="589"/>
      <c r="O28" s="865"/>
      <c r="P28" s="865"/>
      <c r="Q28" s="865"/>
      <c r="R28" s="865"/>
      <c r="S28" s="865"/>
      <c r="T28" s="865"/>
      <c r="U28" s="865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36" s="35" customFormat="1" ht="22.5">
      <c r="A29" s="777">
        <v>1</v>
      </c>
      <c r="B29" s="340"/>
      <c r="C29" s="340"/>
      <c r="D29" s="340"/>
      <c r="E29" s="341"/>
      <c r="F29" s="486"/>
      <c r="G29" s="486"/>
      <c r="H29" s="486"/>
      <c r="I29" s="343"/>
      <c r="J29" s="180"/>
      <c r="K29" s="180"/>
      <c r="L29" s="339">
        <f>mergeValue(A29)</f>
        <v>1</v>
      </c>
      <c r="M29" s="587" t="s">
        <v>23</v>
      </c>
      <c r="N29" s="570"/>
      <c r="O29" s="847"/>
      <c r="P29" s="848"/>
      <c r="Q29" s="848"/>
      <c r="R29" s="848"/>
      <c r="S29" s="848"/>
      <c r="T29" s="848"/>
      <c r="U29" s="848"/>
      <c r="V29" s="849"/>
      <c r="W29" s="600" t="s">
        <v>544</v>
      </c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</row>
    <row r="30" spans="1:36" s="35" customFormat="1" ht="22.5">
      <c r="A30" s="777"/>
      <c r="B30" s="777">
        <v>1</v>
      </c>
      <c r="C30" s="340"/>
      <c r="D30" s="340"/>
      <c r="E30" s="486"/>
      <c r="F30" s="486"/>
      <c r="G30" s="486"/>
      <c r="H30" s="486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47"/>
      <c r="P30" s="848"/>
      <c r="Q30" s="848"/>
      <c r="R30" s="848"/>
      <c r="S30" s="848"/>
      <c r="T30" s="848"/>
      <c r="U30" s="848"/>
      <c r="V30" s="849"/>
      <c r="W30" s="286" t="s">
        <v>545</v>
      </c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</row>
    <row r="31" spans="1:36" s="35" customFormat="1" ht="45">
      <c r="A31" s="777"/>
      <c r="B31" s="777"/>
      <c r="C31" s="777">
        <v>1</v>
      </c>
      <c r="D31" s="340"/>
      <c r="E31" s="486"/>
      <c r="F31" s="486"/>
      <c r="G31" s="486"/>
      <c r="H31" s="486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402</v>
      </c>
      <c r="N31" s="285"/>
      <c r="O31" s="847"/>
      <c r="P31" s="848"/>
      <c r="Q31" s="848"/>
      <c r="R31" s="848"/>
      <c r="S31" s="848"/>
      <c r="T31" s="848"/>
      <c r="U31" s="848"/>
      <c r="V31" s="849"/>
      <c r="W31" s="286" t="s">
        <v>683</v>
      </c>
      <c r="X31" s="298"/>
      <c r="Y31" s="298"/>
      <c r="Z31" s="298"/>
      <c r="AA31" s="317"/>
      <c r="AB31" s="298"/>
      <c r="AC31" s="298"/>
      <c r="AD31" s="298"/>
      <c r="AE31" s="298"/>
      <c r="AF31" s="298"/>
      <c r="AG31" s="298"/>
      <c r="AH31" s="298"/>
    </row>
    <row r="32" spans="1:36" s="35" customFormat="1" ht="33.75">
      <c r="A32" s="777"/>
      <c r="B32" s="777"/>
      <c r="C32" s="777"/>
      <c r="D32" s="777">
        <v>1</v>
      </c>
      <c r="E32" s="486"/>
      <c r="F32" s="486"/>
      <c r="G32" s="486"/>
      <c r="H32" s="486"/>
      <c r="I32" s="770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426</v>
      </c>
      <c r="N32" s="285"/>
      <c r="O32" s="862"/>
      <c r="P32" s="863"/>
      <c r="Q32" s="863"/>
      <c r="R32" s="863"/>
      <c r="S32" s="863"/>
      <c r="T32" s="863"/>
      <c r="U32" s="863"/>
      <c r="V32" s="864"/>
      <c r="W32" s="286" t="s">
        <v>684</v>
      </c>
      <c r="X32" s="298"/>
      <c r="Y32" s="298"/>
      <c r="Z32" s="298"/>
      <c r="AA32" s="317"/>
      <c r="AB32" s="298"/>
      <c r="AC32" s="298"/>
      <c r="AD32" s="298"/>
      <c r="AE32" s="298"/>
      <c r="AF32" s="298"/>
      <c r="AG32" s="298"/>
      <c r="AH32" s="298"/>
    </row>
    <row r="33" spans="1:36" s="35" customFormat="1" ht="33.75" customHeight="1">
      <c r="A33" s="777"/>
      <c r="B33" s="777"/>
      <c r="C33" s="777"/>
      <c r="D33" s="777"/>
      <c r="E33" s="777">
        <v>1</v>
      </c>
      <c r="F33" s="486"/>
      <c r="G33" s="486"/>
      <c r="H33" s="486"/>
      <c r="I33" s="770"/>
      <c r="J33" s="770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88"/>
      <c r="P33" s="789"/>
      <c r="Q33" s="789"/>
      <c r="R33" s="789"/>
      <c r="S33" s="789"/>
      <c r="T33" s="789"/>
      <c r="U33" s="789"/>
      <c r="V33" s="790"/>
      <c r="W33" s="286" t="s">
        <v>546</v>
      </c>
      <c r="X33" s="298"/>
      <c r="Y33" s="317" t="str">
        <f>strCheckUnique(Z33:Z36)</f>
        <v/>
      </c>
      <c r="Z33" s="298"/>
      <c r="AA33" s="317"/>
      <c r="AB33" s="298"/>
      <c r="AC33" s="298"/>
      <c r="AD33" s="298"/>
      <c r="AE33" s="298"/>
      <c r="AF33" s="298"/>
      <c r="AG33" s="298"/>
      <c r="AH33" s="298"/>
    </row>
    <row r="34" spans="1:36" s="35" customFormat="1" ht="66" customHeight="1">
      <c r="A34" s="777"/>
      <c r="B34" s="777"/>
      <c r="C34" s="777"/>
      <c r="D34" s="777"/>
      <c r="E34" s="777"/>
      <c r="F34" s="340">
        <v>1</v>
      </c>
      <c r="G34" s="340"/>
      <c r="H34" s="340"/>
      <c r="I34" s="770"/>
      <c r="J34" s="770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74"/>
      <c r="O34" s="192"/>
      <c r="P34" s="192"/>
      <c r="Q34" s="192"/>
      <c r="R34" s="775"/>
      <c r="S34" s="773" t="s">
        <v>87</v>
      </c>
      <c r="T34" s="775"/>
      <c r="U34" s="773" t="s">
        <v>88</v>
      </c>
      <c r="V34" s="282"/>
      <c r="W34" s="781" t="s">
        <v>547</v>
      </c>
      <c r="X34" s="298" t="str">
        <f>strCheckDate(O35:V35)</f>
        <v/>
      </c>
      <c r="Y34" s="298"/>
      <c r="Z34" s="317" t="str">
        <f>IF(M34="","",M34 )</f>
        <v/>
      </c>
      <c r="AA34" s="317"/>
      <c r="AB34" s="317"/>
      <c r="AC34" s="317"/>
      <c r="AD34" s="298"/>
      <c r="AE34" s="298"/>
      <c r="AF34" s="298"/>
      <c r="AG34" s="298"/>
      <c r="AH34" s="298"/>
    </row>
    <row r="35" spans="1:36" s="35" customFormat="1" ht="14.25" hidden="1" customHeight="1">
      <c r="A35" s="777"/>
      <c r="B35" s="777"/>
      <c r="C35" s="777"/>
      <c r="D35" s="777"/>
      <c r="E35" s="777"/>
      <c r="F35" s="340"/>
      <c r="G35" s="340"/>
      <c r="H35" s="340"/>
      <c r="I35" s="770"/>
      <c r="J35" s="770"/>
      <c r="K35" s="344"/>
      <c r="L35" s="171"/>
      <c r="M35" s="205"/>
      <c r="N35" s="774"/>
      <c r="O35" s="299"/>
      <c r="P35" s="296"/>
      <c r="Q35" s="297" t="str">
        <f>R34 &amp; "-" &amp; T34</f>
        <v>-</v>
      </c>
      <c r="R35" s="775"/>
      <c r="S35" s="773"/>
      <c r="T35" s="776"/>
      <c r="U35" s="773"/>
      <c r="V35" s="282"/>
      <c r="W35" s="782"/>
      <c r="X35" s="298"/>
      <c r="Y35" s="298"/>
      <c r="Z35" s="298"/>
      <c r="AA35" s="317"/>
      <c r="AB35" s="298"/>
      <c r="AC35" s="298"/>
      <c r="AD35" s="298"/>
      <c r="AE35" s="298"/>
      <c r="AF35" s="298"/>
      <c r="AG35" s="298"/>
      <c r="AH35" s="298"/>
    </row>
    <row r="36" spans="1:36" ht="15" customHeight="1">
      <c r="A36" s="777"/>
      <c r="B36" s="777"/>
      <c r="C36" s="777"/>
      <c r="D36" s="777"/>
      <c r="E36" s="777"/>
      <c r="F36" s="340"/>
      <c r="G36" s="340"/>
      <c r="H36" s="340"/>
      <c r="I36" s="770"/>
      <c r="J36" s="770"/>
      <c r="K36" s="201"/>
      <c r="L36" s="112"/>
      <c r="M36" s="175" t="s">
        <v>427</v>
      </c>
      <c r="N36" s="197"/>
      <c r="O36" s="157"/>
      <c r="P36" s="157"/>
      <c r="Q36" s="157"/>
      <c r="R36" s="262"/>
      <c r="S36" s="198"/>
      <c r="T36" s="198"/>
      <c r="U36" s="198"/>
      <c r="V36" s="186"/>
      <c r="W36" s="783"/>
      <c r="X36" s="307"/>
      <c r="Y36" s="307"/>
      <c r="Z36" s="307"/>
      <c r="AA36" s="317"/>
      <c r="AB36" s="307"/>
      <c r="AC36" s="298"/>
      <c r="AD36" s="298"/>
      <c r="AE36" s="298"/>
      <c r="AF36" s="298"/>
      <c r="AG36" s="298"/>
      <c r="AH36" s="298"/>
      <c r="AI36" s="35"/>
    </row>
    <row r="37" spans="1:36" ht="15" customHeight="1">
      <c r="A37" s="777"/>
      <c r="B37" s="777"/>
      <c r="C37" s="777"/>
      <c r="D37" s="777"/>
      <c r="E37" s="340"/>
      <c r="F37" s="486"/>
      <c r="G37" s="486"/>
      <c r="H37" s="486"/>
      <c r="I37" s="770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98"/>
      <c r="W37" s="186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</row>
    <row r="38" spans="1:36" ht="15" customHeight="1">
      <c r="A38" s="777"/>
      <c r="B38" s="777"/>
      <c r="C38" s="777"/>
      <c r="D38" s="340"/>
      <c r="E38" s="345"/>
      <c r="F38" s="486"/>
      <c r="G38" s="486"/>
      <c r="H38" s="486"/>
      <c r="I38" s="201"/>
      <c r="J38" s="85"/>
      <c r="K38" s="180"/>
      <c r="L38" s="112"/>
      <c r="M38" s="163" t="s">
        <v>428</v>
      </c>
      <c r="N38" s="197"/>
      <c r="O38" s="157"/>
      <c r="P38" s="157"/>
      <c r="Q38" s="157"/>
      <c r="R38" s="262"/>
      <c r="S38" s="198"/>
      <c r="T38" s="198"/>
      <c r="U38" s="197"/>
      <c r="V38" s="198"/>
      <c r="W38" s="186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</row>
    <row r="39" spans="1:36" ht="15" customHeight="1">
      <c r="A39" s="777"/>
      <c r="B39" s="777"/>
      <c r="C39" s="340"/>
      <c r="D39" s="340"/>
      <c r="E39" s="345"/>
      <c r="F39" s="486"/>
      <c r="G39" s="486"/>
      <c r="H39" s="486"/>
      <c r="I39" s="201"/>
      <c r="J39" s="85"/>
      <c r="K39" s="180"/>
      <c r="L39" s="112"/>
      <c r="M39" s="162" t="s">
        <v>403</v>
      </c>
      <c r="N39" s="198"/>
      <c r="O39" s="162"/>
      <c r="P39" s="162"/>
      <c r="Q39" s="162"/>
      <c r="R39" s="262"/>
      <c r="S39" s="198"/>
      <c r="T39" s="198"/>
      <c r="U39" s="197"/>
      <c r="V39" s="198"/>
      <c r="W39" s="186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</row>
    <row r="40" spans="1:36" ht="15" customHeight="1">
      <c r="A40" s="777"/>
      <c r="B40" s="340"/>
      <c r="C40" s="345"/>
      <c r="D40" s="345"/>
      <c r="E40" s="345"/>
      <c r="F40" s="486"/>
      <c r="G40" s="486"/>
      <c r="H40" s="486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98"/>
      <c r="W40" s="186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</row>
    <row r="41" spans="1:36" ht="15" customHeight="1">
      <c r="A41" s="340"/>
      <c r="B41" s="346"/>
      <c r="C41" s="346"/>
      <c r="D41" s="346"/>
      <c r="E41" s="347"/>
      <c r="F41" s="346"/>
      <c r="G41" s="486"/>
      <c r="H41" s="486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98"/>
      <c r="W41" s="186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</row>
    <row r="42" spans="1:36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36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36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36" s="35" customFormat="1" ht="22.5">
      <c r="A45" s="777">
        <v>1</v>
      </c>
      <c r="B45" s="340"/>
      <c r="C45" s="340"/>
      <c r="D45" s="340"/>
      <c r="E45" s="341"/>
      <c r="F45" s="486"/>
      <c r="G45" s="486"/>
      <c r="H45" s="486"/>
      <c r="I45" s="343"/>
      <c r="J45" s="180"/>
      <c r="K45" s="180"/>
      <c r="L45" s="339">
        <f>mergeValue(A45)</f>
        <v>1</v>
      </c>
      <c r="M45" s="587" t="s">
        <v>23</v>
      </c>
      <c r="N45" s="570"/>
      <c r="O45" s="847"/>
      <c r="P45" s="848"/>
      <c r="Q45" s="848"/>
      <c r="R45" s="848"/>
      <c r="S45" s="848"/>
      <c r="T45" s="848"/>
      <c r="U45" s="848"/>
      <c r="V45" s="849"/>
      <c r="W45" s="600" t="s">
        <v>544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36" s="35" customFormat="1" ht="22.5">
      <c r="A46" s="777"/>
      <c r="B46" s="777">
        <v>1</v>
      </c>
      <c r="C46" s="340"/>
      <c r="D46" s="340"/>
      <c r="E46" s="486"/>
      <c r="F46" s="486"/>
      <c r="G46" s="486"/>
      <c r="H46" s="486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47"/>
      <c r="P46" s="848"/>
      <c r="Q46" s="848"/>
      <c r="R46" s="848"/>
      <c r="S46" s="848"/>
      <c r="T46" s="848"/>
      <c r="U46" s="848"/>
      <c r="V46" s="849"/>
      <c r="W46" s="286" t="s">
        <v>545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36" s="35" customFormat="1" ht="45">
      <c r="A47" s="777"/>
      <c r="B47" s="777"/>
      <c r="C47" s="777">
        <v>1</v>
      </c>
      <c r="D47" s="340"/>
      <c r="E47" s="486"/>
      <c r="F47" s="486"/>
      <c r="G47" s="486"/>
      <c r="H47" s="486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402</v>
      </c>
      <c r="N47" s="285"/>
      <c r="O47" s="847"/>
      <c r="P47" s="848"/>
      <c r="Q47" s="848"/>
      <c r="R47" s="848"/>
      <c r="S47" s="848"/>
      <c r="T47" s="848"/>
      <c r="U47" s="848"/>
      <c r="V47" s="849"/>
      <c r="W47" s="286" t="s">
        <v>683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36" s="35" customFormat="1" ht="33.75">
      <c r="A48" s="777"/>
      <c r="B48" s="777"/>
      <c r="C48" s="777"/>
      <c r="D48" s="777">
        <v>1</v>
      </c>
      <c r="E48" s="486"/>
      <c r="F48" s="486"/>
      <c r="G48" s="486"/>
      <c r="H48" s="486"/>
      <c r="I48" s="770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426</v>
      </c>
      <c r="N48" s="285"/>
      <c r="O48" s="862"/>
      <c r="P48" s="863"/>
      <c r="Q48" s="863"/>
      <c r="R48" s="863"/>
      <c r="S48" s="863"/>
      <c r="T48" s="863"/>
      <c r="U48" s="863"/>
      <c r="V48" s="864"/>
      <c r="W48" s="286" t="s">
        <v>684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77"/>
      <c r="B49" s="777"/>
      <c r="C49" s="777"/>
      <c r="D49" s="777"/>
      <c r="E49" s="777">
        <v>1</v>
      </c>
      <c r="F49" s="486"/>
      <c r="G49" s="486"/>
      <c r="H49" s="486"/>
      <c r="I49" s="770"/>
      <c r="J49" s="770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88"/>
      <c r="P49" s="789"/>
      <c r="Q49" s="789"/>
      <c r="R49" s="789"/>
      <c r="S49" s="789"/>
      <c r="T49" s="789"/>
      <c r="U49" s="789"/>
      <c r="V49" s="790"/>
      <c r="W49" s="286" t="s">
        <v>546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77"/>
      <c r="B50" s="777"/>
      <c r="C50" s="777"/>
      <c r="D50" s="777"/>
      <c r="E50" s="777"/>
      <c r="F50" s="340">
        <v>1</v>
      </c>
      <c r="G50" s="340"/>
      <c r="H50" s="340"/>
      <c r="I50" s="770"/>
      <c r="J50" s="770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74"/>
      <c r="O50" s="192"/>
      <c r="P50" s="192"/>
      <c r="Q50" s="192"/>
      <c r="R50" s="775"/>
      <c r="S50" s="773" t="s">
        <v>87</v>
      </c>
      <c r="T50" s="775"/>
      <c r="U50" s="773" t="s">
        <v>88</v>
      </c>
      <c r="V50" s="282"/>
      <c r="W50" s="781" t="s">
        <v>547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77"/>
      <c r="B51" s="777"/>
      <c r="C51" s="777"/>
      <c r="D51" s="777"/>
      <c r="E51" s="777"/>
      <c r="F51" s="340"/>
      <c r="G51" s="340"/>
      <c r="H51" s="340"/>
      <c r="I51" s="770"/>
      <c r="J51" s="770"/>
      <c r="K51" s="344"/>
      <c r="L51" s="171"/>
      <c r="M51" s="205"/>
      <c r="N51" s="774"/>
      <c r="O51" s="299"/>
      <c r="P51" s="296"/>
      <c r="Q51" s="297" t="str">
        <f>R50 &amp; "-" &amp; T50</f>
        <v>-</v>
      </c>
      <c r="R51" s="775"/>
      <c r="S51" s="773"/>
      <c r="T51" s="776"/>
      <c r="U51" s="773"/>
      <c r="V51" s="282"/>
      <c r="W51" s="782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77"/>
      <c r="B52" s="777"/>
      <c r="C52" s="777"/>
      <c r="D52" s="777"/>
      <c r="E52" s="777"/>
      <c r="F52" s="340"/>
      <c r="G52" s="340"/>
      <c r="H52" s="340"/>
      <c r="I52" s="770"/>
      <c r="J52" s="770"/>
      <c r="K52" s="201"/>
      <c r="L52" s="112"/>
      <c r="M52" s="175" t="s">
        <v>427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83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77"/>
      <c r="B53" s="777"/>
      <c r="C53" s="777"/>
      <c r="D53" s="777"/>
      <c r="E53" s="340"/>
      <c r="F53" s="486"/>
      <c r="G53" s="486"/>
      <c r="H53" s="486"/>
      <c r="I53" s="770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77"/>
      <c r="B54" s="777"/>
      <c r="C54" s="777"/>
      <c r="D54" s="340"/>
      <c r="E54" s="345"/>
      <c r="F54" s="486"/>
      <c r="G54" s="486"/>
      <c r="H54" s="486"/>
      <c r="I54" s="201"/>
      <c r="J54" s="85"/>
      <c r="K54" s="180"/>
      <c r="L54" s="112"/>
      <c r="M54" s="163" t="s">
        <v>428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77"/>
      <c r="B55" s="777"/>
      <c r="C55" s="340"/>
      <c r="D55" s="340"/>
      <c r="E55" s="345"/>
      <c r="F55" s="486"/>
      <c r="G55" s="486"/>
      <c r="H55" s="486"/>
      <c r="I55" s="201"/>
      <c r="J55" s="85"/>
      <c r="K55" s="180"/>
      <c r="L55" s="112"/>
      <c r="M55" s="162" t="s">
        <v>403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77"/>
      <c r="B56" s="340"/>
      <c r="C56" s="345"/>
      <c r="D56" s="345"/>
      <c r="E56" s="345"/>
      <c r="F56" s="486"/>
      <c r="G56" s="486"/>
      <c r="H56" s="486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86"/>
      <c r="H57" s="486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77">
        <v>1</v>
      </c>
      <c r="B61" s="340"/>
      <c r="C61" s="340"/>
      <c r="D61" s="340"/>
      <c r="E61" s="341"/>
      <c r="F61" s="486"/>
      <c r="G61" s="486"/>
      <c r="H61" s="486"/>
      <c r="I61" s="343"/>
      <c r="J61" s="180"/>
      <c r="K61" s="180"/>
      <c r="L61" s="339">
        <f>mergeValue(A61)</f>
        <v>1</v>
      </c>
      <c r="M61" s="587" t="s">
        <v>23</v>
      </c>
      <c r="N61" s="570"/>
      <c r="O61" s="772"/>
      <c r="P61" s="772"/>
      <c r="Q61" s="772"/>
      <c r="R61" s="772"/>
      <c r="S61" s="772"/>
      <c r="T61" s="772"/>
      <c r="U61" s="772"/>
      <c r="V61" s="772"/>
      <c r="W61" s="600" t="s">
        <v>544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77"/>
      <c r="B62" s="777">
        <v>1</v>
      </c>
      <c r="C62" s="340"/>
      <c r="D62" s="340"/>
      <c r="E62" s="486"/>
      <c r="F62" s="486"/>
      <c r="G62" s="486"/>
      <c r="H62" s="486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72"/>
      <c r="P62" s="772"/>
      <c r="Q62" s="772"/>
      <c r="R62" s="772"/>
      <c r="S62" s="772"/>
      <c r="T62" s="772"/>
      <c r="U62" s="772"/>
      <c r="V62" s="772"/>
      <c r="W62" s="286" t="s">
        <v>545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77"/>
      <c r="B63" s="777"/>
      <c r="C63" s="777">
        <v>1</v>
      </c>
      <c r="D63" s="340"/>
      <c r="E63" s="486"/>
      <c r="F63" s="486"/>
      <c r="G63" s="486"/>
      <c r="H63" s="486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402</v>
      </c>
      <c r="N63" s="285"/>
      <c r="O63" s="772"/>
      <c r="P63" s="772"/>
      <c r="Q63" s="772"/>
      <c r="R63" s="772"/>
      <c r="S63" s="772"/>
      <c r="T63" s="772"/>
      <c r="U63" s="772"/>
      <c r="V63" s="772"/>
      <c r="W63" s="286" t="s">
        <v>683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77"/>
      <c r="B64" s="777"/>
      <c r="C64" s="777"/>
      <c r="D64" s="777">
        <v>1</v>
      </c>
      <c r="E64" s="486"/>
      <c r="F64" s="486"/>
      <c r="G64" s="486"/>
      <c r="H64" s="486"/>
      <c r="I64" s="770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426</v>
      </c>
      <c r="N64" s="285"/>
      <c r="O64" s="787"/>
      <c r="P64" s="787"/>
      <c r="Q64" s="787"/>
      <c r="R64" s="787"/>
      <c r="S64" s="787"/>
      <c r="T64" s="787"/>
      <c r="U64" s="787"/>
      <c r="V64" s="787"/>
      <c r="W64" s="286" t="s">
        <v>684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98" s="35" customFormat="1" ht="33.75">
      <c r="A65" s="777"/>
      <c r="B65" s="777"/>
      <c r="C65" s="777"/>
      <c r="D65" s="777"/>
      <c r="E65" s="777">
        <v>1</v>
      </c>
      <c r="F65" s="486"/>
      <c r="G65" s="486"/>
      <c r="H65" s="486"/>
      <c r="I65" s="770"/>
      <c r="J65" s="770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86"/>
      <c r="P65" s="786"/>
      <c r="Q65" s="786"/>
      <c r="R65" s="786"/>
      <c r="S65" s="786"/>
      <c r="T65" s="786"/>
      <c r="U65" s="786"/>
      <c r="V65" s="786"/>
      <c r="W65" s="286" t="s">
        <v>546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98" s="35" customFormat="1" ht="66" customHeight="1">
      <c r="A66" s="777"/>
      <c r="B66" s="777"/>
      <c r="C66" s="777"/>
      <c r="D66" s="777"/>
      <c r="E66" s="777"/>
      <c r="F66" s="340">
        <v>1</v>
      </c>
      <c r="G66" s="340"/>
      <c r="H66" s="340"/>
      <c r="I66" s="770"/>
      <c r="J66" s="770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74"/>
      <c r="O66" s="192"/>
      <c r="P66" s="192"/>
      <c r="Q66" s="192"/>
      <c r="R66" s="775"/>
      <c r="S66" s="773" t="s">
        <v>87</v>
      </c>
      <c r="T66" s="775"/>
      <c r="U66" s="773" t="s">
        <v>88</v>
      </c>
      <c r="V66" s="282"/>
      <c r="W66" s="781" t="s">
        <v>547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98" s="35" customFormat="1" ht="14.25" hidden="1" customHeight="1">
      <c r="A67" s="777"/>
      <c r="B67" s="777"/>
      <c r="C67" s="777"/>
      <c r="D67" s="777"/>
      <c r="E67" s="777"/>
      <c r="F67" s="340"/>
      <c r="G67" s="340"/>
      <c r="H67" s="340"/>
      <c r="I67" s="770"/>
      <c r="J67" s="770"/>
      <c r="K67" s="344"/>
      <c r="L67" s="171"/>
      <c r="M67" s="205"/>
      <c r="N67" s="774"/>
      <c r="O67" s="299"/>
      <c r="P67" s="296"/>
      <c r="Q67" s="297" t="str">
        <f>R66 &amp; "-" &amp; T66</f>
        <v>-</v>
      </c>
      <c r="R67" s="775"/>
      <c r="S67" s="773"/>
      <c r="T67" s="776"/>
      <c r="U67" s="773"/>
      <c r="V67" s="282"/>
      <c r="W67" s="782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98" ht="15" customHeight="1">
      <c r="A68" s="777"/>
      <c r="B68" s="777"/>
      <c r="C68" s="777"/>
      <c r="D68" s="777"/>
      <c r="E68" s="777"/>
      <c r="F68" s="340"/>
      <c r="G68" s="340"/>
      <c r="H68" s="340"/>
      <c r="I68" s="770"/>
      <c r="J68" s="770"/>
      <c r="K68" s="201"/>
      <c r="L68" s="112"/>
      <c r="M68" s="175" t="s">
        <v>427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83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98" ht="14.25">
      <c r="A69" s="777"/>
      <c r="B69" s="777"/>
      <c r="C69" s="777"/>
      <c r="D69" s="777"/>
      <c r="E69" s="340"/>
      <c r="F69" s="486"/>
      <c r="G69" s="486"/>
      <c r="H69" s="486"/>
      <c r="I69" s="770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98" ht="14.25">
      <c r="A70" s="777"/>
      <c r="B70" s="777"/>
      <c r="C70" s="777"/>
      <c r="D70" s="340"/>
      <c r="E70" s="345"/>
      <c r="F70" s="486"/>
      <c r="G70" s="486"/>
      <c r="H70" s="486"/>
      <c r="I70" s="201"/>
      <c r="J70" s="85"/>
      <c r="K70" s="180"/>
      <c r="L70" s="112"/>
      <c r="M70" s="163" t="s">
        <v>428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98" ht="14.25">
      <c r="A71" s="777"/>
      <c r="B71" s="777"/>
      <c r="C71" s="340"/>
      <c r="D71" s="340"/>
      <c r="E71" s="345"/>
      <c r="F71" s="486"/>
      <c r="G71" s="486"/>
      <c r="H71" s="486"/>
      <c r="I71" s="201"/>
      <c r="J71" s="85"/>
      <c r="K71" s="180"/>
      <c r="L71" s="112"/>
      <c r="M71" s="162" t="s">
        <v>403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98" ht="14.25">
      <c r="A72" s="777"/>
      <c r="B72" s="340"/>
      <c r="C72" s="345"/>
      <c r="D72" s="345"/>
      <c r="E72" s="345"/>
      <c r="F72" s="486"/>
      <c r="G72" s="486"/>
      <c r="H72" s="486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98" ht="14.25">
      <c r="A73" s="340"/>
      <c r="B73" s="346"/>
      <c r="C73" s="346"/>
      <c r="D73" s="346"/>
      <c r="E73" s="347"/>
      <c r="F73" s="346"/>
      <c r="G73" s="486"/>
      <c r="H73" s="486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98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98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98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98" s="35" customFormat="1" ht="270">
      <c r="A77" s="777">
        <v>1</v>
      </c>
      <c r="B77" s="340"/>
      <c r="C77" s="340"/>
      <c r="D77" s="340"/>
      <c r="E77" s="341"/>
      <c r="F77" s="486"/>
      <c r="G77" s="486"/>
      <c r="H77" s="486"/>
      <c r="I77" s="343"/>
      <c r="J77" s="180"/>
      <c r="K77" s="180"/>
      <c r="L77" s="339">
        <f>mergeValue(A77)</f>
        <v>1</v>
      </c>
      <c r="M77" s="587" t="s">
        <v>23</v>
      </c>
      <c r="N77" s="570"/>
      <c r="O77" s="884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8"/>
      <c r="AK77" s="848"/>
      <c r="AL77" s="848"/>
      <c r="AM77" s="848"/>
      <c r="AN77" s="848"/>
      <c r="AO77" s="848"/>
      <c r="AP77" s="848"/>
      <c r="AQ77" s="848"/>
      <c r="AR77" s="848"/>
      <c r="AS77" s="848"/>
      <c r="AT77" s="848"/>
      <c r="AU77" s="848"/>
      <c r="AV77" s="848"/>
      <c r="AW77" s="848"/>
      <c r="AX77" s="848"/>
      <c r="AY77" s="848"/>
      <c r="AZ77" s="848"/>
      <c r="BA77" s="848"/>
      <c r="BB77" s="848"/>
      <c r="BC77" s="848"/>
      <c r="BD77" s="848"/>
      <c r="BE77" s="848"/>
      <c r="BF77" s="848"/>
      <c r="BG77" s="848"/>
      <c r="BH77" s="848"/>
      <c r="BI77" s="848"/>
      <c r="BJ77" s="848"/>
      <c r="BK77" s="848"/>
      <c r="BL77" s="848"/>
      <c r="BM77" s="848"/>
      <c r="BN77" s="848"/>
      <c r="BO77" s="848"/>
      <c r="BP77" s="848"/>
      <c r="BQ77" s="848"/>
      <c r="BR77" s="848"/>
      <c r="BS77" s="848"/>
      <c r="BT77" s="848"/>
      <c r="BU77" s="848"/>
      <c r="BV77" s="848"/>
      <c r="BW77" s="848"/>
      <c r="BX77" s="848"/>
      <c r="BY77" s="848"/>
      <c r="BZ77" s="848"/>
      <c r="CA77" s="848"/>
      <c r="CB77" s="848"/>
      <c r="CC77" s="848"/>
      <c r="CD77" s="848"/>
      <c r="CE77" s="848"/>
      <c r="CF77" s="848"/>
      <c r="CG77" s="849"/>
      <c r="CH77" s="600" t="s">
        <v>544</v>
      </c>
      <c r="CI77" s="298"/>
      <c r="CJ77" s="298"/>
      <c r="CK77" s="298"/>
      <c r="CL77" s="298"/>
      <c r="CM77" s="298"/>
      <c r="CN77" s="298"/>
      <c r="CO77" s="298"/>
      <c r="CP77" s="298"/>
      <c r="CQ77" s="298"/>
      <c r="CR77" s="298"/>
      <c r="CS77" s="298"/>
      <c r="CT77" s="298"/>
    </row>
    <row r="78" spans="1:98" s="35" customFormat="1" ht="371.25">
      <c r="A78" s="777"/>
      <c r="B78" s="777">
        <v>1</v>
      </c>
      <c r="C78" s="340"/>
      <c r="D78" s="340"/>
      <c r="E78" s="486"/>
      <c r="F78" s="486"/>
      <c r="G78" s="486"/>
      <c r="H78" s="486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84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8"/>
      <c r="AK78" s="848"/>
      <c r="AL78" s="848"/>
      <c r="AM78" s="848"/>
      <c r="AN78" s="848"/>
      <c r="AO78" s="848"/>
      <c r="AP78" s="848"/>
      <c r="AQ78" s="848"/>
      <c r="AR78" s="848"/>
      <c r="AS78" s="848"/>
      <c r="AT78" s="848"/>
      <c r="AU78" s="848"/>
      <c r="AV78" s="848"/>
      <c r="AW78" s="848"/>
      <c r="AX78" s="848"/>
      <c r="AY78" s="848"/>
      <c r="AZ78" s="848"/>
      <c r="BA78" s="848"/>
      <c r="BB78" s="848"/>
      <c r="BC78" s="848"/>
      <c r="BD78" s="848"/>
      <c r="BE78" s="848"/>
      <c r="BF78" s="848"/>
      <c r="BG78" s="848"/>
      <c r="BH78" s="848"/>
      <c r="BI78" s="848"/>
      <c r="BJ78" s="848"/>
      <c r="BK78" s="848"/>
      <c r="BL78" s="848"/>
      <c r="BM78" s="848"/>
      <c r="BN78" s="848"/>
      <c r="BO78" s="848"/>
      <c r="BP78" s="848"/>
      <c r="BQ78" s="848"/>
      <c r="BR78" s="848"/>
      <c r="BS78" s="848"/>
      <c r="BT78" s="848"/>
      <c r="BU78" s="848"/>
      <c r="BV78" s="848"/>
      <c r="BW78" s="848"/>
      <c r="BX78" s="848"/>
      <c r="BY78" s="848"/>
      <c r="BZ78" s="848"/>
      <c r="CA78" s="848"/>
      <c r="CB78" s="848"/>
      <c r="CC78" s="848"/>
      <c r="CD78" s="848"/>
      <c r="CE78" s="848"/>
      <c r="CF78" s="848"/>
      <c r="CG78" s="849"/>
      <c r="CH78" s="286" t="s">
        <v>545</v>
      </c>
      <c r="CI78" s="298"/>
      <c r="CJ78" s="298"/>
      <c r="CK78" s="298"/>
      <c r="CL78" s="298"/>
      <c r="CM78" s="298"/>
      <c r="CN78" s="298"/>
      <c r="CO78" s="298"/>
      <c r="CP78" s="298"/>
      <c r="CQ78" s="298"/>
      <c r="CR78" s="298"/>
      <c r="CS78" s="298"/>
      <c r="CT78" s="298"/>
    </row>
    <row r="79" spans="1:98" s="35" customFormat="1" ht="409.5">
      <c r="A79" s="777"/>
      <c r="B79" s="777"/>
      <c r="C79" s="777">
        <v>1</v>
      </c>
      <c r="D79" s="340"/>
      <c r="E79" s="486"/>
      <c r="F79" s="486"/>
      <c r="G79" s="486"/>
      <c r="H79" s="486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402</v>
      </c>
      <c r="N79" s="285"/>
      <c r="O79" s="884"/>
      <c r="P79" s="848"/>
      <c r="Q79" s="848"/>
      <c r="R79" s="848"/>
      <c r="S79" s="848"/>
      <c r="T79" s="848"/>
      <c r="U79" s="848"/>
      <c r="V79" s="848"/>
      <c r="W79" s="848"/>
      <c r="X79" s="848"/>
      <c r="Y79" s="848"/>
      <c r="Z79" s="848"/>
      <c r="AA79" s="848"/>
      <c r="AB79" s="848"/>
      <c r="AC79" s="848"/>
      <c r="AD79" s="848"/>
      <c r="AE79" s="848"/>
      <c r="AF79" s="848"/>
      <c r="AG79" s="848"/>
      <c r="AH79" s="848"/>
      <c r="AI79" s="848"/>
      <c r="AJ79" s="848"/>
      <c r="AK79" s="848"/>
      <c r="AL79" s="848"/>
      <c r="AM79" s="848"/>
      <c r="AN79" s="848"/>
      <c r="AO79" s="848"/>
      <c r="AP79" s="848"/>
      <c r="AQ79" s="848"/>
      <c r="AR79" s="848"/>
      <c r="AS79" s="848"/>
      <c r="AT79" s="848"/>
      <c r="AU79" s="848"/>
      <c r="AV79" s="848"/>
      <c r="AW79" s="848"/>
      <c r="AX79" s="848"/>
      <c r="AY79" s="848"/>
      <c r="AZ79" s="848"/>
      <c r="BA79" s="848"/>
      <c r="BB79" s="848"/>
      <c r="BC79" s="848"/>
      <c r="BD79" s="848"/>
      <c r="BE79" s="848"/>
      <c r="BF79" s="848"/>
      <c r="BG79" s="848"/>
      <c r="BH79" s="848"/>
      <c r="BI79" s="848"/>
      <c r="BJ79" s="848"/>
      <c r="BK79" s="848"/>
      <c r="BL79" s="848"/>
      <c r="BM79" s="848"/>
      <c r="BN79" s="848"/>
      <c r="BO79" s="848"/>
      <c r="BP79" s="848"/>
      <c r="BQ79" s="848"/>
      <c r="BR79" s="848"/>
      <c r="BS79" s="848"/>
      <c r="BT79" s="848"/>
      <c r="BU79" s="848"/>
      <c r="BV79" s="848"/>
      <c r="BW79" s="848"/>
      <c r="BX79" s="848"/>
      <c r="BY79" s="848"/>
      <c r="BZ79" s="848"/>
      <c r="CA79" s="848"/>
      <c r="CB79" s="848"/>
      <c r="CC79" s="848"/>
      <c r="CD79" s="848"/>
      <c r="CE79" s="848"/>
      <c r="CF79" s="848"/>
      <c r="CG79" s="849"/>
      <c r="CH79" s="286" t="s">
        <v>683</v>
      </c>
      <c r="CI79" s="298"/>
      <c r="CJ79" s="298"/>
      <c r="CK79" s="298"/>
      <c r="CL79" s="298"/>
      <c r="CM79" s="298"/>
      <c r="CN79" s="298"/>
      <c r="CO79" s="298"/>
      <c r="CP79" s="298"/>
      <c r="CQ79" s="298"/>
      <c r="CR79" s="298"/>
      <c r="CS79" s="298"/>
      <c r="CT79" s="298"/>
    </row>
    <row r="80" spans="1:98" s="35" customFormat="1" ht="409.5">
      <c r="A80" s="777"/>
      <c r="B80" s="777"/>
      <c r="C80" s="777"/>
      <c r="D80" s="777">
        <v>1</v>
      </c>
      <c r="E80" s="486"/>
      <c r="F80" s="486"/>
      <c r="G80" s="486"/>
      <c r="H80" s="486"/>
      <c r="I80" s="770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426</v>
      </c>
      <c r="N80" s="285"/>
      <c r="O80" s="862"/>
      <c r="P80" s="863"/>
      <c r="Q80" s="863"/>
      <c r="R80" s="863"/>
      <c r="S80" s="863"/>
      <c r="T80" s="863"/>
      <c r="U80" s="863"/>
      <c r="V80" s="863"/>
      <c r="W80" s="863"/>
      <c r="X80" s="863"/>
      <c r="Y80" s="863"/>
      <c r="Z80" s="863"/>
      <c r="AA80" s="863"/>
      <c r="AB80" s="863"/>
      <c r="AC80" s="863"/>
      <c r="AD80" s="863"/>
      <c r="AE80" s="863"/>
      <c r="AF80" s="863"/>
      <c r="AG80" s="863"/>
      <c r="AH80" s="863"/>
      <c r="AI80" s="863"/>
      <c r="AJ80" s="863"/>
      <c r="AK80" s="863"/>
      <c r="AL80" s="863"/>
      <c r="AM80" s="863"/>
      <c r="AN80" s="863"/>
      <c r="AO80" s="863"/>
      <c r="AP80" s="863"/>
      <c r="AQ80" s="863"/>
      <c r="AR80" s="863"/>
      <c r="AS80" s="863"/>
      <c r="AT80" s="863"/>
      <c r="AU80" s="863"/>
      <c r="AV80" s="863"/>
      <c r="AW80" s="863"/>
      <c r="AX80" s="863"/>
      <c r="AY80" s="863"/>
      <c r="AZ80" s="863"/>
      <c r="BA80" s="863"/>
      <c r="BB80" s="863"/>
      <c r="BC80" s="863"/>
      <c r="BD80" s="863"/>
      <c r="BE80" s="863"/>
      <c r="BF80" s="863"/>
      <c r="BG80" s="863"/>
      <c r="BH80" s="863"/>
      <c r="BI80" s="863"/>
      <c r="BJ80" s="863"/>
      <c r="BK80" s="863"/>
      <c r="BL80" s="863"/>
      <c r="BM80" s="863"/>
      <c r="BN80" s="863"/>
      <c r="BO80" s="863"/>
      <c r="BP80" s="863"/>
      <c r="BQ80" s="863"/>
      <c r="BR80" s="863"/>
      <c r="BS80" s="863"/>
      <c r="BT80" s="863"/>
      <c r="BU80" s="863"/>
      <c r="BV80" s="863"/>
      <c r="BW80" s="863"/>
      <c r="BX80" s="863"/>
      <c r="BY80" s="863"/>
      <c r="BZ80" s="863"/>
      <c r="CA80" s="863"/>
      <c r="CB80" s="863"/>
      <c r="CC80" s="863"/>
      <c r="CD80" s="863"/>
      <c r="CE80" s="863"/>
      <c r="CF80" s="863"/>
      <c r="CG80" s="864"/>
      <c r="CH80" s="286" t="s">
        <v>684</v>
      </c>
      <c r="CI80" s="298"/>
      <c r="CJ80" s="298"/>
      <c r="CK80" s="298"/>
      <c r="CL80" s="298"/>
      <c r="CM80" s="298"/>
      <c r="CN80" s="298"/>
      <c r="CO80" s="298"/>
      <c r="CP80" s="298"/>
      <c r="CQ80" s="298"/>
      <c r="CR80" s="298"/>
      <c r="CS80" s="298"/>
      <c r="CT80" s="298"/>
    </row>
    <row r="81" spans="1:98" s="35" customFormat="1" ht="409.5">
      <c r="A81" s="777"/>
      <c r="B81" s="777"/>
      <c r="C81" s="777"/>
      <c r="D81" s="777"/>
      <c r="E81" s="777">
        <v>1</v>
      </c>
      <c r="F81" s="486"/>
      <c r="G81" s="486"/>
      <c r="H81" s="486"/>
      <c r="I81" s="770"/>
      <c r="J81" s="770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88"/>
      <c r="P81" s="789"/>
      <c r="Q81" s="789"/>
      <c r="R81" s="789"/>
      <c r="S81" s="789"/>
      <c r="T81" s="789"/>
      <c r="U81" s="789"/>
      <c r="V81" s="789"/>
      <c r="W81" s="789"/>
      <c r="X81" s="789"/>
      <c r="Y81" s="789"/>
      <c r="Z81" s="789"/>
      <c r="AA81" s="789"/>
      <c r="AB81" s="789"/>
      <c r="AC81" s="789"/>
      <c r="AD81" s="789"/>
      <c r="AE81" s="789"/>
      <c r="AF81" s="789"/>
      <c r="AG81" s="789"/>
      <c r="AH81" s="789"/>
      <c r="AI81" s="789"/>
      <c r="AJ81" s="789"/>
      <c r="AK81" s="789"/>
      <c r="AL81" s="789"/>
      <c r="AM81" s="789"/>
      <c r="AN81" s="789"/>
      <c r="AO81" s="789"/>
      <c r="AP81" s="789"/>
      <c r="AQ81" s="789"/>
      <c r="AR81" s="789"/>
      <c r="AS81" s="789"/>
      <c r="AT81" s="789"/>
      <c r="AU81" s="789"/>
      <c r="AV81" s="789"/>
      <c r="AW81" s="789"/>
      <c r="AX81" s="789"/>
      <c r="AY81" s="789"/>
      <c r="AZ81" s="789"/>
      <c r="BA81" s="789"/>
      <c r="BB81" s="789"/>
      <c r="BC81" s="789"/>
      <c r="BD81" s="789"/>
      <c r="BE81" s="789"/>
      <c r="BF81" s="789"/>
      <c r="BG81" s="789"/>
      <c r="BH81" s="789"/>
      <c r="BI81" s="789"/>
      <c r="BJ81" s="789"/>
      <c r="BK81" s="789"/>
      <c r="BL81" s="789"/>
      <c r="BM81" s="789"/>
      <c r="BN81" s="789"/>
      <c r="BO81" s="789"/>
      <c r="BP81" s="789"/>
      <c r="BQ81" s="789"/>
      <c r="BR81" s="789"/>
      <c r="BS81" s="789"/>
      <c r="BT81" s="789"/>
      <c r="BU81" s="789"/>
      <c r="BV81" s="789"/>
      <c r="BW81" s="789"/>
      <c r="BX81" s="789"/>
      <c r="BY81" s="789"/>
      <c r="BZ81" s="789"/>
      <c r="CA81" s="789"/>
      <c r="CB81" s="789"/>
      <c r="CC81" s="789"/>
      <c r="CD81" s="789"/>
      <c r="CE81" s="789"/>
      <c r="CF81" s="789"/>
      <c r="CG81" s="790"/>
      <c r="CH81" s="286" t="s">
        <v>546</v>
      </c>
      <c r="CI81" s="298"/>
      <c r="CJ81" s="317" t="str">
        <f>strCheckUnique(CK81:CK84)</f>
        <v/>
      </c>
      <c r="CK81" s="298"/>
      <c r="CL81" s="317"/>
      <c r="CM81" s="298"/>
      <c r="CN81" s="298"/>
      <c r="CO81" s="298"/>
      <c r="CP81" s="298"/>
      <c r="CQ81" s="298"/>
      <c r="CR81" s="298"/>
      <c r="CS81" s="298"/>
      <c r="CT81" s="298"/>
    </row>
    <row r="82" spans="1:98" s="35" customFormat="1" ht="66" customHeight="1">
      <c r="A82" s="777"/>
      <c r="B82" s="777"/>
      <c r="C82" s="777"/>
      <c r="D82" s="777"/>
      <c r="E82" s="777"/>
      <c r="F82" s="340">
        <v>1</v>
      </c>
      <c r="G82" s="340"/>
      <c r="H82" s="340"/>
      <c r="I82" s="770"/>
      <c r="J82" s="770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690"/>
      <c r="P82" s="192"/>
      <c r="Q82" s="192"/>
      <c r="R82" s="775"/>
      <c r="S82" s="773" t="s">
        <v>87</v>
      </c>
      <c r="T82" s="775"/>
      <c r="U82" s="773" t="s">
        <v>87</v>
      </c>
      <c r="V82" s="690"/>
      <c r="W82" s="192"/>
      <c r="X82" s="192"/>
      <c r="Y82" s="775"/>
      <c r="Z82" s="773" t="s">
        <v>87</v>
      </c>
      <c r="AA82" s="775"/>
      <c r="AB82" s="773" t="s">
        <v>87</v>
      </c>
      <c r="AC82" s="690"/>
      <c r="AD82" s="192"/>
      <c r="AE82" s="192"/>
      <c r="AF82" s="775"/>
      <c r="AG82" s="773" t="s">
        <v>87</v>
      </c>
      <c r="AH82" s="775"/>
      <c r="AI82" s="773" t="s">
        <v>87</v>
      </c>
      <c r="AJ82" s="690"/>
      <c r="AK82" s="192"/>
      <c r="AL82" s="192"/>
      <c r="AM82" s="775"/>
      <c r="AN82" s="773" t="s">
        <v>87</v>
      </c>
      <c r="AO82" s="775"/>
      <c r="AP82" s="773" t="s">
        <v>87</v>
      </c>
      <c r="AQ82" s="690"/>
      <c r="AR82" s="192"/>
      <c r="AS82" s="192"/>
      <c r="AT82" s="775"/>
      <c r="AU82" s="773" t="s">
        <v>87</v>
      </c>
      <c r="AV82" s="775"/>
      <c r="AW82" s="773" t="s">
        <v>87</v>
      </c>
      <c r="AX82" s="690"/>
      <c r="AY82" s="192"/>
      <c r="AZ82" s="192"/>
      <c r="BA82" s="775"/>
      <c r="BB82" s="773" t="s">
        <v>87</v>
      </c>
      <c r="BC82" s="775"/>
      <c r="BD82" s="773" t="s">
        <v>87</v>
      </c>
      <c r="BE82" s="690"/>
      <c r="BF82" s="192"/>
      <c r="BG82" s="192"/>
      <c r="BH82" s="775"/>
      <c r="BI82" s="773" t="s">
        <v>87</v>
      </c>
      <c r="BJ82" s="775"/>
      <c r="BK82" s="773" t="s">
        <v>87</v>
      </c>
      <c r="BL82" s="690"/>
      <c r="BM82" s="192"/>
      <c r="BN82" s="192"/>
      <c r="BO82" s="775"/>
      <c r="BP82" s="773" t="s">
        <v>87</v>
      </c>
      <c r="BQ82" s="775"/>
      <c r="BR82" s="773" t="s">
        <v>87</v>
      </c>
      <c r="BS82" s="690"/>
      <c r="BT82" s="192"/>
      <c r="BU82" s="192"/>
      <c r="BV82" s="775"/>
      <c r="BW82" s="773" t="s">
        <v>87</v>
      </c>
      <c r="BX82" s="775"/>
      <c r="BY82" s="773" t="s">
        <v>87</v>
      </c>
      <c r="BZ82" s="690"/>
      <c r="CA82" s="192"/>
      <c r="CB82" s="192"/>
      <c r="CC82" s="775"/>
      <c r="CD82" s="773" t="s">
        <v>87</v>
      </c>
      <c r="CE82" s="775"/>
      <c r="CF82" s="773" t="s">
        <v>88</v>
      </c>
      <c r="CG82" s="282"/>
      <c r="CH82" s="781" t="s">
        <v>547</v>
      </c>
      <c r="CI82" s="298" t="str">
        <f>strCheckDate(O83:CG83)</f>
        <v/>
      </c>
      <c r="CJ82" s="317"/>
      <c r="CK82" s="317" t="str">
        <f>IF(M82="","",M82 )</f>
        <v/>
      </c>
      <c r="CL82" s="317"/>
      <c r="CM82" s="317"/>
      <c r="CN82" s="317"/>
      <c r="CO82" s="298"/>
      <c r="CP82" s="298"/>
      <c r="CQ82" s="298"/>
      <c r="CR82" s="298"/>
      <c r="CS82" s="298"/>
      <c r="CT82" s="298"/>
    </row>
    <row r="83" spans="1:98" s="35" customFormat="1" ht="14.25" hidden="1" customHeight="1">
      <c r="A83" s="777"/>
      <c r="B83" s="777"/>
      <c r="C83" s="777"/>
      <c r="D83" s="777"/>
      <c r="E83" s="777"/>
      <c r="F83" s="340"/>
      <c r="G83" s="340"/>
      <c r="H83" s="340"/>
      <c r="I83" s="770"/>
      <c r="J83" s="770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75"/>
      <c r="S83" s="773"/>
      <c r="T83" s="776"/>
      <c r="U83" s="773"/>
      <c r="V83" s="299"/>
      <c r="W83" s="296"/>
      <c r="X83" s="297" t="str">
        <f>Y82 &amp; "-" &amp; AA82</f>
        <v>-</v>
      </c>
      <c r="Y83" s="775"/>
      <c r="Z83" s="773"/>
      <c r="AA83" s="776"/>
      <c r="AB83" s="773"/>
      <c r="AC83" s="299"/>
      <c r="AD83" s="296"/>
      <c r="AE83" s="297" t="str">
        <f>AF82 &amp; "-" &amp; AH82</f>
        <v>-</v>
      </c>
      <c r="AF83" s="775"/>
      <c r="AG83" s="773"/>
      <c r="AH83" s="776"/>
      <c r="AI83" s="773"/>
      <c r="AJ83" s="299"/>
      <c r="AK83" s="296"/>
      <c r="AL83" s="297" t="str">
        <f>AM82 &amp; "-" &amp; AO82</f>
        <v>-</v>
      </c>
      <c r="AM83" s="775"/>
      <c r="AN83" s="773"/>
      <c r="AO83" s="776"/>
      <c r="AP83" s="773"/>
      <c r="AQ83" s="299"/>
      <c r="AR83" s="296"/>
      <c r="AS83" s="297" t="str">
        <f>AT82 &amp; "-" &amp; AV82</f>
        <v>-</v>
      </c>
      <c r="AT83" s="775"/>
      <c r="AU83" s="773"/>
      <c r="AV83" s="776"/>
      <c r="AW83" s="773"/>
      <c r="AX83" s="299"/>
      <c r="AY83" s="296"/>
      <c r="AZ83" s="297" t="str">
        <f>BA82 &amp; "-" &amp; BC82</f>
        <v>-</v>
      </c>
      <c r="BA83" s="775"/>
      <c r="BB83" s="773"/>
      <c r="BC83" s="776"/>
      <c r="BD83" s="773"/>
      <c r="BE83" s="299"/>
      <c r="BF83" s="296"/>
      <c r="BG83" s="297" t="str">
        <f>BH82 &amp; "-" &amp; BJ82</f>
        <v>-</v>
      </c>
      <c r="BH83" s="775"/>
      <c r="BI83" s="773"/>
      <c r="BJ83" s="776"/>
      <c r="BK83" s="773"/>
      <c r="BL83" s="299"/>
      <c r="BM83" s="296"/>
      <c r="BN83" s="297" t="str">
        <f>BO82 &amp; "-" &amp; BQ82</f>
        <v>-</v>
      </c>
      <c r="BO83" s="775"/>
      <c r="BP83" s="773"/>
      <c r="BQ83" s="776"/>
      <c r="BR83" s="773"/>
      <c r="BS83" s="299"/>
      <c r="BT83" s="296"/>
      <c r="BU83" s="297" t="str">
        <f>BV82 &amp; "-" &amp; BX82</f>
        <v>-</v>
      </c>
      <c r="BV83" s="775"/>
      <c r="BW83" s="773"/>
      <c r="BX83" s="776"/>
      <c r="BY83" s="773"/>
      <c r="BZ83" s="299"/>
      <c r="CA83" s="296"/>
      <c r="CB83" s="297" t="str">
        <f>CC82 &amp; "-" &amp; CE82</f>
        <v>-</v>
      </c>
      <c r="CC83" s="775"/>
      <c r="CD83" s="773"/>
      <c r="CE83" s="776"/>
      <c r="CF83" s="773"/>
      <c r="CG83" s="282"/>
      <c r="CH83" s="782"/>
      <c r="CI83" s="298"/>
      <c r="CJ83" s="317"/>
      <c r="CK83" s="317"/>
      <c r="CL83" s="317"/>
      <c r="CM83" s="317"/>
      <c r="CN83" s="317"/>
      <c r="CO83" s="298"/>
      <c r="CP83" s="298"/>
      <c r="CQ83" s="298"/>
      <c r="CR83" s="298"/>
      <c r="CS83" s="298"/>
      <c r="CT83" s="298"/>
    </row>
    <row r="84" spans="1:98" ht="15" customHeight="1">
      <c r="A84" s="777"/>
      <c r="B84" s="777"/>
      <c r="C84" s="777"/>
      <c r="D84" s="777"/>
      <c r="E84" s="777"/>
      <c r="F84" s="340"/>
      <c r="G84" s="340"/>
      <c r="H84" s="340"/>
      <c r="I84" s="770"/>
      <c r="J84" s="770"/>
      <c r="K84" s="201"/>
      <c r="L84" s="112"/>
      <c r="M84" s="175" t="s">
        <v>427</v>
      </c>
      <c r="N84" s="164"/>
      <c r="O84" s="157"/>
      <c r="P84" s="157"/>
      <c r="Q84" s="157"/>
      <c r="R84" s="262"/>
      <c r="S84" s="198"/>
      <c r="T84" s="198"/>
      <c r="U84" s="198"/>
      <c r="V84" s="157"/>
      <c r="W84" s="157"/>
      <c r="X84" s="157"/>
      <c r="Y84" s="262"/>
      <c r="Z84" s="198"/>
      <c r="AA84" s="198"/>
      <c r="AB84" s="198"/>
      <c r="AC84" s="157"/>
      <c r="AD84" s="157"/>
      <c r="AE84" s="157"/>
      <c r="AF84" s="262"/>
      <c r="AG84" s="198"/>
      <c r="AH84" s="198"/>
      <c r="AI84" s="198"/>
      <c r="AJ84" s="157"/>
      <c r="AK84" s="157"/>
      <c r="AL84" s="157"/>
      <c r="AM84" s="262"/>
      <c r="AN84" s="198"/>
      <c r="AO84" s="198"/>
      <c r="AP84" s="198"/>
      <c r="AQ84" s="157"/>
      <c r="AR84" s="157"/>
      <c r="AS84" s="157"/>
      <c r="AT84" s="262"/>
      <c r="AU84" s="198"/>
      <c r="AV84" s="198"/>
      <c r="AW84" s="198"/>
      <c r="AX84" s="157"/>
      <c r="AY84" s="157"/>
      <c r="AZ84" s="157"/>
      <c r="BA84" s="262"/>
      <c r="BB84" s="198"/>
      <c r="BC84" s="198"/>
      <c r="BD84" s="198"/>
      <c r="BE84" s="157"/>
      <c r="BF84" s="157"/>
      <c r="BG84" s="157"/>
      <c r="BH84" s="262"/>
      <c r="BI84" s="198"/>
      <c r="BJ84" s="198"/>
      <c r="BK84" s="198"/>
      <c r="BL84" s="157"/>
      <c r="BM84" s="157"/>
      <c r="BN84" s="157"/>
      <c r="BO84" s="262"/>
      <c r="BP84" s="198"/>
      <c r="BQ84" s="198"/>
      <c r="BR84" s="198"/>
      <c r="BS84" s="157"/>
      <c r="BT84" s="157"/>
      <c r="BU84" s="157"/>
      <c r="BV84" s="262"/>
      <c r="BW84" s="198"/>
      <c r="BX84" s="198"/>
      <c r="BY84" s="198"/>
      <c r="BZ84" s="157"/>
      <c r="CA84" s="157"/>
      <c r="CB84" s="157"/>
      <c r="CC84" s="262"/>
      <c r="CD84" s="198"/>
      <c r="CE84" s="198"/>
      <c r="CF84" s="198"/>
      <c r="CG84" s="186"/>
      <c r="CH84" s="783"/>
      <c r="CI84" s="307"/>
      <c r="CJ84" s="307"/>
      <c r="CK84" s="307"/>
      <c r="CL84" s="307"/>
      <c r="CM84" s="307"/>
      <c r="CN84" s="307"/>
      <c r="CO84" s="307"/>
      <c r="CP84" s="307"/>
      <c r="CQ84" s="307"/>
      <c r="CR84" s="307"/>
      <c r="CS84" s="307"/>
      <c r="CT84" s="307"/>
    </row>
    <row r="85" spans="1:98" ht="14.25">
      <c r="A85" s="777"/>
      <c r="B85" s="777"/>
      <c r="C85" s="777"/>
      <c r="D85" s="777"/>
      <c r="E85" s="340"/>
      <c r="F85" s="486"/>
      <c r="G85" s="486"/>
      <c r="H85" s="486"/>
      <c r="I85" s="770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57"/>
      <c r="W85" s="157"/>
      <c r="X85" s="157"/>
      <c r="Y85" s="262"/>
      <c r="Z85" s="198"/>
      <c r="AA85" s="198"/>
      <c r="AB85" s="197"/>
      <c r="AC85" s="157"/>
      <c r="AD85" s="157"/>
      <c r="AE85" s="157"/>
      <c r="AF85" s="262"/>
      <c r="AG85" s="198"/>
      <c r="AH85" s="198"/>
      <c r="AI85" s="197"/>
      <c r="AJ85" s="157"/>
      <c r="AK85" s="157"/>
      <c r="AL85" s="157"/>
      <c r="AM85" s="262"/>
      <c r="AN85" s="198"/>
      <c r="AO85" s="198"/>
      <c r="AP85" s="197"/>
      <c r="AQ85" s="157"/>
      <c r="AR85" s="157"/>
      <c r="AS85" s="157"/>
      <c r="AT85" s="262"/>
      <c r="AU85" s="198"/>
      <c r="AV85" s="198"/>
      <c r="AW85" s="197"/>
      <c r="AX85" s="157"/>
      <c r="AY85" s="157"/>
      <c r="AZ85" s="157"/>
      <c r="BA85" s="262"/>
      <c r="BB85" s="198"/>
      <c r="BC85" s="198"/>
      <c r="BD85" s="197"/>
      <c r="BE85" s="157"/>
      <c r="BF85" s="157"/>
      <c r="BG85" s="157"/>
      <c r="BH85" s="262"/>
      <c r="BI85" s="198"/>
      <c r="BJ85" s="198"/>
      <c r="BK85" s="197"/>
      <c r="BL85" s="157"/>
      <c r="BM85" s="157"/>
      <c r="BN85" s="157"/>
      <c r="BO85" s="262"/>
      <c r="BP85" s="198"/>
      <c r="BQ85" s="198"/>
      <c r="BR85" s="197"/>
      <c r="BS85" s="157"/>
      <c r="BT85" s="157"/>
      <c r="BU85" s="157"/>
      <c r="BV85" s="262"/>
      <c r="BW85" s="198"/>
      <c r="BX85" s="198"/>
      <c r="BY85" s="197"/>
      <c r="BZ85" s="157"/>
      <c r="CA85" s="157"/>
      <c r="CB85" s="157"/>
      <c r="CC85" s="262"/>
      <c r="CD85" s="198"/>
      <c r="CE85" s="198"/>
      <c r="CF85" s="197"/>
      <c r="CG85" s="198"/>
      <c r="CH85" s="186"/>
      <c r="CI85" s="307"/>
      <c r="CJ85" s="307"/>
      <c r="CK85" s="307"/>
      <c r="CL85" s="307"/>
      <c r="CM85" s="307"/>
      <c r="CN85" s="307"/>
      <c r="CO85" s="307"/>
      <c r="CP85" s="307"/>
      <c r="CQ85" s="307"/>
      <c r="CR85" s="307"/>
      <c r="CS85" s="307"/>
      <c r="CT85" s="307"/>
    </row>
    <row r="86" spans="1:98" ht="14.25">
      <c r="A86" s="777"/>
      <c r="B86" s="777"/>
      <c r="C86" s="777"/>
      <c r="D86" s="340"/>
      <c r="E86" s="345"/>
      <c r="F86" s="486"/>
      <c r="G86" s="486"/>
      <c r="H86" s="486"/>
      <c r="I86" s="201"/>
      <c r="J86" s="85"/>
      <c r="K86" s="180"/>
      <c r="L86" s="112"/>
      <c r="M86" s="163" t="s">
        <v>428</v>
      </c>
      <c r="N86" s="162"/>
      <c r="O86" s="157"/>
      <c r="P86" s="157"/>
      <c r="Q86" s="157"/>
      <c r="R86" s="262"/>
      <c r="S86" s="198"/>
      <c r="T86" s="198"/>
      <c r="U86" s="197"/>
      <c r="V86" s="157"/>
      <c r="W86" s="157"/>
      <c r="X86" s="157"/>
      <c r="Y86" s="262"/>
      <c r="Z86" s="198"/>
      <c r="AA86" s="198"/>
      <c r="AB86" s="197"/>
      <c r="AC86" s="157"/>
      <c r="AD86" s="157"/>
      <c r="AE86" s="157"/>
      <c r="AF86" s="262"/>
      <c r="AG86" s="198"/>
      <c r="AH86" s="198"/>
      <c r="AI86" s="197"/>
      <c r="AJ86" s="157"/>
      <c r="AK86" s="157"/>
      <c r="AL86" s="157"/>
      <c r="AM86" s="262"/>
      <c r="AN86" s="198"/>
      <c r="AO86" s="198"/>
      <c r="AP86" s="197"/>
      <c r="AQ86" s="157"/>
      <c r="AR86" s="157"/>
      <c r="AS86" s="157"/>
      <c r="AT86" s="262"/>
      <c r="AU86" s="198"/>
      <c r="AV86" s="198"/>
      <c r="AW86" s="197"/>
      <c r="AX86" s="157"/>
      <c r="AY86" s="157"/>
      <c r="AZ86" s="157"/>
      <c r="BA86" s="262"/>
      <c r="BB86" s="198"/>
      <c r="BC86" s="198"/>
      <c r="BD86" s="197"/>
      <c r="BE86" s="157"/>
      <c r="BF86" s="157"/>
      <c r="BG86" s="157"/>
      <c r="BH86" s="262"/>
      <c r="BI86" s="198"/>
      <c r="BJ86" s="198"/>
      <c r="BK86" s="197"/>
      <c r="BL86" s="157"/>
      <c r="BM86" s="157"/>
      <c r="BN86" s="157"/>
      <c r="BO86" s="262"/>
      <c r="BP86" s="198"/>
      <c r="BQ86" s="198"/>
      <c r="BR86" s="197"/>
      <c r="BS86" s="157"/>
      <c r="BT86" s="157"/>
      <c r="BU86" s="157"/>
      <c r="BV86" s="262"/>
      <c r="BW86" s="198"/>
      <c r="BX86" s="198"/>
      <c r="BY86" s="197"/>
      <c r="BZ86" s="157"/>
      <c r="CA86" s="157"/>
      <c r="CB86" s="157"/>
      <c r="CC86" s="262"/>
      <c r="CD86" s="198"/>
      <c r="CE86" s="198"/>
      <c r="CF86" s="197"/>
      <c r="CG86" s="198"/>
      <c r="CH86" s="186"/>
      <c r="CI86" s="307"/>
      <c r="CJ86" s="307"/>
      <c r="CK86" s="307"/>
      <c r="CL86" s="307"/>
      <c r="CM86" s="307"/>
      <c r="CN86" s="307"/>
      <c r="CO86" s="307"/>
      <c r="CP86" s="307"/>
      <c r="CQ86" s="307"/>
      <c r="CR86" s="307"/>
      <c r="CS86" s="307"/>
      <c r="CT86" s="307"/>
    </row>
    <row r="87" spans="1:98" ht="14.25">
      <c r="A87" s="777"/>
      <c r="B87" s="777"/>
      <c r="C87" s="340"/>
      <c r="D87" s="340"/>
      <c r="E87" s="345"/>
      <c r="F87" s="486"/>
      <c r="G87" s="486"/>
      <c r="H87" s="486"/>
      <c r="I87" s="201"/>
      <c r="J87" s="85"/>
      <c r="K87" s="180"/>
      <c r="L87" s="112"/>
      <c r="M87" s="162" t="s">
        <v>403</v>
      </c>
      <c r="N87" s="162"/>
      <c r="O87" s="162"/>
      <c r="P87" s="162"/>
      <c r="Q87" s="162"/>
      <c r="R87" s="262"/>
      <c r="S87" s="198"/>
      <c r="T87" s="198"/>
      <c r="U87" s="197"/>
      <c r="V87" s="162"/>
      <c r="W87" s="162"/>
      <c r="X87" s="162"/>
      <c r="Y87" s="262"/>
      <c r="Z87" s="198"/>
      <c r="AA87" s="198"/>
      <c r="AB87" s="197"/>
      <c r="AC87" s="162"/>
      <c r="AD87" s="162"/>
      <c r="AE87" s="162"/>
      <c r="AF87" s="262"/>
      <c r="AG87" s="198"/>
      <c r="AH87" s="198"/>
      <c r="AI87" s="197"/>
      <c r="AJ87" s="162"/>
      <c r="AK87" s="162"/>
      <c r="AL87" s="162"/>
      <c r="AM87" s="262"/>
      <c r="AN87" s="198"/>
      <c r="AO87" s="198"/>
      <c r="AP87" s="197"/>
      <c r="AQ87" s="162"/>
      <c r="AR87" s="162"/>
      <c r="AS87" s="162"/>
      <c r="AT87" s="262"/>
      <c r="AU87" s="198"/>
      <c r="AV87" s="198"/>
      <c r="AW87" s="197"/>
      <c r="AX87" s="162"/>
      <c r="AY87" s="162"/>
      <c r="AZ87" s="162"/>
      <c r="BA87" s="262"/>
      <c r="BB87" s="198"/>
      <c r="BC87" s="198"/>
      <c r="BD87" s="197"/>
      <c r="BE87" s="162"/>
      <c r="BF87" s="162"/>
      <c r="BG87" s="162"/>
      <c r="BH87" s="262"/>
      <c r="BI87" s="198"/>
      <c r="BJ87" s="198"/>
      <c r="BK87" s="197"/>
      <c r="BL87" s="162"/>
      <c r="BM87" s="162"/>
      <c r="BN87" s="162"/>
      <c r="BO87" s="262"/>
      <c r="BP87" s="198"/>
      <c r="BQ87" s="198"/>
      <c r="BR87" s="197"/>
      <c r="BS87" s="162"/>
      <c r="BT87" s="162"/>
      <c r="BU87" s="162"/>
      <c r="BV87" s="262"/>
      <c r="BW87" s="198"/>
      <c r="BX87" s="198"/>
      <c r="BY87" s="197"/>
      <c r="BZ87" s="162"/>
      <c r="CA87" s="162"/>
      <c r="CB87" s="162"/>
      <c r="CC87" s="262"/>
      <c r="CD87" s="198"/>
      <c r="CE87" s="198"/>
      <c r="CF87" s="197"/>
      <c r="CG87" s="198"/>
      <c r="CH87" s="186"/>
      <c r="CI87" s="307"/>
      <c r="CJ87" s="307"/>
      <c r="CK87" s="307"/>
      <c r="CL87" s="307"/>
      <c r="CM87" s="307"/>
      <c r="CN87" s="307"/>
      <c r="CO87" s="307"/>
      <c r="CP87" s="307"/>
      <c r="CQ87" s="307"/>
      <c r="CR87" s="307"/>
      <c r="CS87" s="307"/>
      <c r="CT87" s="307"/>
    </row>
    <row r="88" spans="1:98" ht="14.25">
      <c r="A88" s="777"/>
      <c r="B88" s="340"/>
      <c r="C88" s="345"/>
      <c r="D88" s="345"/>
      <c r="E88" s="345"/>
      <c r="F88" s="486"/>
      <c r="G88" s="486"/>
      <c r="H88" s="486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62"/>
      <c r="W88" s="162"/>
      <c r="X88" s="162"/>
      <c r="Y88" s="262"/>
      <c r="Z88" s="198"/>
      <c r="AA88" s="198"/>
      <c r="AB88" s="197"/>
      <c r="AC88" s="162"/>
      <c r="AD88" s="162"/>
      <c r="AE88" s="162"/>
      <c r="AF88" s="262"/>
      <c r="AG88" s="198"/>
      <c r="AH88" s="198"/>
      <c r="AI88" s="197"/>
      <c r="AJ88" s="162"/>
      <c r="AK88" s="162"/>
      <c r="AL88" s="162"/>
      <c r="AM88" s="262"/>
      <c r="AN88" s="198"/>
      <c r="AO88" s="198"/>
      <c r="AP88" s="197"/>
      <c r="AQ88" s="162"/>
      <c r="AR88" s="162"/>
      <c r="AS88" s="162"/>
      <c r="AT88" s="262"/>
      <c r="AU88" s="198"/>
      <c r="AV88" s="198"/>
      <c r="AW88" s="197"/>
      <c r="AX88" s="162"/>
      <c r="AY88" s="162"/>
      <c r="AZ88" s="162"/>
      <c r="BA88" s="262"/>
      <c r="BB88" s="198"/>
      <c r="BC88" s="198"/>
      <c r="BD88" s="197"/>
      <c r="BE88" s="162"/>
      <c r="BF88" s="162"/>
      <c r="BG88" s="162"/>
      <c r="BH88" s="262"/>
      <c r="BI88" s="198"/>
      <c r="BJ88" s="198"/>
      <c r="BK88" s="197"/>
      <c r="BL88" s="162"/>
      <c r="BM88" s="162"/>
      <c r="BN88" s="162"/>
      <c r="BO88" s="262"/>
      <c r="BP88" s="198"/>
      <c r="BQ88" s="198"/>
      <c r="BR88" s="197"/>
      <c r="BS88" s="162"/>
      <c r="BT88" s="162"/>
      <c r="BU88" s="162"/>
      <c r="BV88" s="262"/>
      <c r="BW88" s="198"/>
      <c r="BX88" s="198"/>
      <c r="BY88" s="197"/>
      <c r="BZ88" s="162"/>
      <c r="CA88" s="162"/>
      <c r="CB88" s="162"/>
      <c r="CC88" s="262"/>
      <c r="CD88" s="198"/>
      <c r="CE88" s="198"/>
      <c r="CF88" s="197"/>
      <c r="CG88" s="198"/>
      <c r="CH88" s="186"/>
      <c r="CI88" s="307"/>
      <c r="CJ88" s="307"/>
      <c r="CK88" s="307"/>
      <c r="CL88" s="307"/>
      <c r="CM88" s="307"/>
      <c r="CN88" s="307"/>
      <c r="CO88" s="307"/>
      <c r="CP88" s="307"/>
      <c r="CQ88" s="307"/>
      <c r="CR88" s="307"/>
      <c r="CS88" s="307"/>
      <c r="CT88" s="307"/>
    </row>
    <row r="89" spans="1:98" ht="14.25">
      <c r="A89" s="340"/>
      <c r="B89" s="346"/>
      <c r="C89" s="346"/>
      <c r="D89" s="346"/>
      <c r="E89" s="347"/>
      <c r="F89" s="346"/>
      <c r="G89" s="486"/>
      <c r="H89" s="486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98" s="34" customFormat="1" ht="17.100000000000001" hidden="1" customHeight="1">
      <c r="G90" s="34" t="s">
        <v>15</v>
      </c>
      <c r="I90" s="34" t="s">
        <v>71</v>
      </c>
      <c r="V90" s="183"/>
    </row>
    <row r="91" spans="1:98" ht="17.100000000000001" hidden="1" customHeight="1">
      <c r="X91" s="127"/>
      <c r="Y91" s="42"/>
      <c r="Z91" s="42"/>
    </row>
    <row r="92" spans="1:98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47"/>
      <c r="P92" s="848"/>
      <c r="Q92" s="848"/>
      <c r="R92" s="848"/>
      <c r="S92" s="848"/>
      <c r="T92" s="848"/>
      <c r="U92" s="848"/>
      <c r="V92" s="848"/>
      <c r="W92" s="848"/>
      <c r="X92" s="848"/>
      <c r="Y92" s="848"/>
      <c r="Z92" s="848"/>
      <c r="AA92" s="849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98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47"/>
      <c r="P93" s="848"/>
      <c r="Q93" s="848"/>
      <c r="R93" s="848"/>
      <c r="S93" s="848"/>
      <c r="T93" s="848"/>
      <c r="U93" s="848"/>
      <c r="V93" s="848"/>
      <c r="W93" s="848"/>
      <c r="X93" s="848"/>
      <c r="Y93" s="848"/>
      <c r="Z93" s="848"/>
      <c r="AA93" s="849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98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47"/>
      <c r="P94" s="848"/>
      <c r="Q94" s="848"/>
      <c r="R94" s="848"/>
      <c r="S94" s="848"/>
      <c r="T94" s="848"/>
      <c r="U94" s="848"/>
      <c r="V94" s="848"/>
      <c r="W94" s="848"/>
      <c r="X94" s="848"/>
      <c r="Y94" s="848"/>
      <c r="Z94" s="848"/>
      <c r="AA94" s="849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98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47"/>
      <c r="P95" s="848"/>
      <c r="Q95" s="848"/>
      <c r="R95" s="848"/>
      <c r="S95" s="848"/>
      <c r="T95" s="848"/>
      <c r="U95" s="848"/>
      <c r="V95" s="848"/>
      <c r="W95" s="848"/>
      <c r="X95" s="848"/>
      <c r="Y95" s="848"/>
      <c r="Z95" s="848"/>
      <c r="AA95" s="849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98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83"/>
      <c r="J97" s="304"/>
      <c r="K97" s="203"/>
      <c r="L97" s="170" t="s">
        <v>22</v>
      </c>
      <c r="M97" s="173" t="s">
        <v>10</v>
      </c>
      <c r="N97" s="272"/>
      <c r="O97" s="852"/>
      <c r="P97" s="853"/>
      <c r="Q97" s="853"/>
      <c r="R97" s="853"/>
      <c r="S97" s="853"/>
      <c r="T97" s="853"/>
      <c r="U97" s="853"/>
      <c r="V97" s="853"/>
      <c r="W97" s="853"/>
      <c r="X97" s="853"/>
      <c r="Y97" s="853"/>
      <c r="Z97" s="853"/>
      <c r="AA97" s="854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83"/>
      <c r="J98" s="805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57"/>
      <c r="X98" s="773" t="s">
        <v>87</v>
      </c>
      <c r="Y98" s="857"/>
      <c r="Z98" s="843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83"/>
      <c r="J99" s="805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58"/>
      <c r="X99" s="773"/>
      <c r="Y99" s="858"/>
      <c r="Z99" s="844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83"/>
      <c r="J100" s="805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57"/>
      <c r="X100" s="773" t="s">
        <v>87</v>
      </c>
      <c r="Y100" s="857"/>
      <c r="Z100" s="843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83"/>
      <c r="J101" s="805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58"/>
      <c r="X101" s="773"/>
      <c r="Y101" s="858"/>
      <c r="Z101" s="844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83"/>
      <c r="J102" s="805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83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47"/>
      <c r="P114" s="848"/>
      <c r="Q114" s="848"/>
      <c r="R114" s="848"/>
      <c r="S114" s="848"/>
      <c r="T114" s="848"/>
      <c r="U114" s="848"/>
      <c r="V114" s="849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47"/>
      <c r="P115" s="848"/>
      <c r="Q115" s="848"/>
      <c r="R115" s="848"/>
      <c r="S115" s="848"/>
      <c r="T115" s="848"/>
      <c r="U115" s="848"/>
      <c r="V115" s="849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47"/>
      <c r="P116" s="848"/>
      <c r="Q116" s="848"/>
      <c r="R116" s="848"/>
      <c r="S116" s="848"/>
      <c r="T116" s="848"/>
      <c r="U116" s="848"/>
      <c r="V116" s="849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47"/>
      <c r="P117" s="848"/>
      <c r="Q117" s="848"/>
      <c r="R117" s="848"/>
      <c r="S117" s="848"/>
      <c r="T117" s="848"/>
      <c r="U117" s="848"/>
      <c r="V117" s="849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804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804"/>
      <c r="J119" s="805"/>
      <c r="L119" s="170" t="s">
        <v>22</v>
      </c>
      <c r="M119" s="173" t="s">
        <v>10</v>
      </c>
      <c r="N119" s="272"/>
      <c r="O119" s="852"/>
      <c r="P119" s="853"/>
      <c r="Q119" s="853"/>
      <c r="R119" s="853"/>
      <c r="S119" s="853"/>
      <c r="T119" s="853"/>
      <c r="U119" s="853"/>
      <c r="V119" s="854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804"/>
      <c r="J120" s="805"/>
      <c r="K120" s="203"/>
      <c r="L120" s="171"/>
      <c r="M120" s="174"/>
      <c r="N120" s="205"/>
      <c r="O120" s="192"/>
      <c r="P120" s="192"/>
      <c r="Q120" s="192"/>
      <c r="R120" s="850"/>
      <c r="S120" s="855" t="s">
        <v>87</v>
      </c>
      <c r="T120" s="850"/>
      <c r="U120" s="843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804"/>
      <c r="J121" s="805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51"/>
      <c r="S121" s="856"/>
      <c r="T121" s="851"/>
      <c r="U121" s="844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804"/>
      <c r="J122" s="805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804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47"/>
      <c r="P131" s="848"/>
      <c r="Q131" s="848"/>
      <c r="R131" s="848"/>
      <c r="S131" s="848"/>
      <c r="T131" s="848"/>
      <c r="U131" s="848"/>
      <c r="V131" s="849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47"/>
      <c r="P132" s="848"/>
      <c r="Q132" s="848"/>
      <c r="R132" s="848"/>
      <c r="S132" s="848"/>
      <c r="T132" s="848"/>
      <c r="U132" s="848"/>
      <c r="V132" s="849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47"/>
      <c r="P133" s="848"/>
      <c r="Q133" s="848"/>
      <c r="R133" s="848"/>
      <c r="S133" s="848"/>
      <c r="T133" s="848"/>
      <c r="U133" s="848"/>
      <c r="V133" s="849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47"/>
      <c r="P134" s="848"/>
      <c r="Q134" s="848"/>
      <c r="R134" s="848"/>
      <c r="S134" s="848"/>
      <c r="T134" s="848"/>
      <c r="U134" s="848"/>
      <c r="V134" s="849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804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804"/>
      <c r="J136" s="805"/>
      <c r="L136" s="170" t="s">
        <v>22</v>
      </c>
      <c r="M136" s="173" t="s">
        <v>10</v>
      </c>
      <c r="N136" s="272"/>
      <c r="O136" s="852"/>
      <c r="P136" s="853"/>
      <c r="Q136" s="853"/>
      <c r="R136" s="853"/>
      <c r="S136" s="853"/>
      <c r="T136" s="853"/>
      <c r="U136" s="853"/>
      <c r="V136" s="854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804"/>
      <c r="J137" s="805"/>
      <c r="K137" s="203"/>
      <c r="L137" s="171"/>
      <c r="M137" s="174"/>
      <c r="N137" s="205"/>
      <c r="O137" s="192"/>
      <c r="P137" s="192"/>
      <c r="Q137" s="192"/>
      <c r="R137" s="850"/>
      <c r="S137" s="855" t="s">
        <v>87</v>
      </c>
      <c r="T137" s="850"/>
      <c r="U137" s="843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804"/>
      <c r="J138" s="805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51"/>
      <c r="S138" s="856"/>
      <c r="T138" s="851"/>
      <c r="U138" s="844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804"/>
      <c r="J139" s="805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804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47"/>
      <c r="P148" s="848"/>
      <c r="Q148" s="848"/>
      <c r="R148" s="848"/>
      <c r="S148" s="848"/>
      <c r="T148" s="848"/>
      <c r="U148" s="848"/>
      <c r="V148" s="849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47"/>
      <c r="P149" s="848"/>
      <c r="Q149" s="848"/>
      <c r="R149" s="848"/>
      <c r="S149" s="848"/>
      <c r="T149" s="848"/>
      <c r="U149" s="848"/>
      <c r="V149" s="849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47"/>
      <c r="P150" s="848"/>
      <c r="Q150" s="848"/>
      <c r="R150" s="848"/>
      <c r="S150" s="848"/>
      <c r="T150" s="848"/>
      <c r="U150" s="848"/>
      <c r="V150" s="849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47"/>
      <c r="P151" s="848"/>
      <c r="Q151" s="848"/>
      <c r="R151" s="848"/>
      <c r="S151" s="848"/>
      <c r="T151" s="848"/>
      <c r="U151" s="848"/>
      <c r="V151" s="849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804"/>
      <c r="J152" s="181"/>
      <c r="L152" s="170" t="s">
        <v>12</v>
      </c>
      <c r="M152" s="172" t="s">
        <v>9</v>
      </c>
      <c r="N152" s="191"/>
      <c r="O152" s="788"/>
      <c r="P152" s="789"/>
      <c r="Q152" s="789"/>
      <c r="R152" s="789"/>
      <c r="S152" s="789"/>
      <c r="T152" s="789"/>
      <c r="U152" s="789"/>
      <c r="V152" s="790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804"/>
      <c r="J153" s="805"/>
      <c r="L153" s="170" t="s">
        <v>22</v>
      </c>
      <c r="M153" s="173" t="s">
        <v>10</v>
      </c>
      <c r="N153" s="272"/>
      <c r="O153" s="852"/>
      <c r="P153" s="853"/>
      <c r="Q153" s="853"/>
      <c r="R153" s="853"/>
      <c r="S153" s="853"/>
      <c r="T153" s="853"/>
      <c r="U153" s="853"/>
      <c r="V153" s="854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804"/>
      <c r="J154" s="805"/>
      <c r="K154" s="203"/>
      <c r="L154" s="171"/>
      <c r="M154" s="174"/>
      <c r="N154" s="205"/>
      <c r="O154" s="324"/>
      <c r="P154" s="192"/>
      <c r="Q154" s="192"/>
      <c r="R154" s="850"/>
      <c r="S154" s="855" t="s">
        <v>87</v>
      </c>
      <c r="T154" s="850"/>
      <c r="U154" s="843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804"/>
      <c r="J155" s="805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51"/>
      <c r="S155" s="856"/>
      <c r="T155" s="851"/>
      <c r="U155" s="844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804"/>
      <c r="J156" s="805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804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801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87" t="s">
        <v>23</v>
      </c>
      <c r="N166" s="881"/>
      <c r="O166" s="882"/>
      <c r="P166" s="882"/>
      <c r="Q166" s="882"/>
      <c r="R166" s="882"/>
      <c r="S166" s="882"/>
      <c r="T166" s="882"/>
      <c r="U166" s="882"/>
      <c r="V166" s="882"/>
      <c r="W166" s="882"/>
      <c r="X166" s="882"/>
      <c r="Y166" s="882"/>
      <c r="Z166" s="882"/>
      <c r="AA166" s="882"/>
      <c r="AB166" s="882"/>
      <c r="AC166" s="882"/>
      <c r="AD166" s="882"/>
      <c r="AE166" s="882"/>
      <c r="AF166" s="882"/>
      <c r="AG166" s="882"/>
      <c r="AH166" s="882"/>
      <c r="AI166" s="882"/>
      <c r="AJ166" s="882"/>
      <c r="AK166" s="882"/>
      <c r="AL166" s="825"/>
      <c r="AM166" s="618" t="s">
        <v>544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801"/>
      <c r="B167" s="801">
        <v>1</v>
      </c>
      <c r="C167" s="298"/>
      <c r="D167" s="298"/>
      <c r="E167" s="298"/>
      <c r="F167" s="348"/>
      <c r="G167" s="577"/>
      <c r="H167" s="577"/>
      <c r="I167" s="219"/>
      <c r="J167" s="46"/>
      <c r="L167" s="339" t="str">
        <f>mergeValue(A167) &amp;"."&amp; mergeValue(B167)</f>
        <v>1.1</v>
      </c>
      <c r="M167" s="159" t="s">
        <v>18</v>
      </c>
      <c r="N167" s="845"/>
      <c r="O167" s="846"/>
      <c r="P167" s="846"/>
      <c r="Q167" s="846"/>
      <c r="R167" s="846"/>
      <c r="S167" s="846"/>
      <c r="T167" s="846"/>
      <c r="U167" s="846"/>
      <c r="V167" s="846"/>
      <c r="W167" s="846"/>
      <c r="X167" s="846"/>
      <c r="Y167" s="846"/>
      <c r="Z167" s="846"/>
      <c r="AA167" s="846"/>
      <c r="AB167" s="846"/>
      <c r="AC167" s="846"/>
      <c r="AD167" s="846"/>
      <c r="AE167" s="846"/>
      <c r="AF167" s="846"/>
      <c r="AG167" s="846"/>
      <c r="AH167" s="846"/>
      <c r="AI167" s="846"/>
      <c r="AJ167" s="846"/>
      <c r="AK167" s="846"/>
      <c r="AL167" s="821"/>
      <c r="AM167" s="617" t="s">
        <v>545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801"/>
      <c r="B168" s="801"/>
      <c r="C168" s="801">
        <v>1</v>
      </c>
      <c r="D168" s="298"/>
      <c r="E168" s="298"/>
      <c r="F168" s="348"/>
      <c r="G168" s="577"/>
      <c r="H168" s="577"/>
      <c r="I168" s="219"/>
      <c r="J168" s="46"/>
      <c r="L168" s="339" t="str">
        <f>mergeValue(A168) &amp;"."&amp; mergeValue(B168)&amp;"."&amp; mergeValue(C168)</f>
        <v>1.1.1</v>
      </c>
      <c r="M168" s="160" t="s">
        <v>402</v>
      </c>
      <c r="N168" s="845"/>
      <c r="O168" s="846"/>
      <c r="P168" s="846"/>
      <c r="Q168" s="846"/>
      <c r="R168" s="846"/>
      <c r="S168" s="846"/>
      <c r="T168" s="846"/>
      <c r="U168" s="846"/>
      <c r="V168" s="846"/>
      <c r="W168" s="846"/>
      <c r="X168" s="846"/>
      <c r="Y168" s="846"/>
      <c r="Z168" s="846"/>
      <c r="AA168" s="846"/>
      <c r="AB168" s="846"/>
      <c r="AC168" s="846"/>
      <c r="AD168" s="846"/>
      <c r="AE168" s="846"/>
      <c r="AF168" s="846"/>
      <c r="AG168" s="846"/>
      <c r="AH168" s="846"/>
      <c r="AI168" s="846"/>
      <c r="AJ168" s="846"/>
      <c r="AK168" s="846"/>
      <c r="AL168" s="821"/>
      <c r="AM168" s="617" t="s">
        <v>683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801"/>
      <c r="B169" s="801"/>
      <c r="C169" s="801"/>
      <c r="D169" s="801">
        <v>1</v>
      </c>
      <c r="E169" s="298"/>
      <c r="F169" s="348"/>
      <c r="G169" s="577"/>
      <c r="H169" s="577"/>
      <c r="I169" s="804"/>
      <c r="J169" s="805"/>
      <c r="K169" s="770"/>
      <c r="L169" s="806" t="str">
        <f>mergeValue(A169) &amp;"."&amp; mergeValue(B169)&amp;"."&amp; mergeValue(C169)&amp;"."&amp; mergeValue(D169)</f>
        <v>1.1.1.1</v>
      </c>
      <c r="M169" s="807"/>
      <c r="N169" s="773" t="s">
        <v>87</v>
      </c>
      <c r="O169" s="793"/>
      <c r="P169" s="796" t="s">
        <v>96</v>
      </c>
      <c r="Q169" s="797"/>
      <c r="R169" s="773" t="s">
        <v>88</v>
      </c>
      <c r="S169" s="793"/>
      <c r="T169" s="794">
        <v>1</v>
      </c>
      <c r="U169" s="798"/>
      <c r="V169" s="773" t="s">
        <v>88</v>
      </c>
      <c r="W169" s="793"/>
      <c r="X169" s="794">
        <v>1</v>
      </c>
      <c r="Y169" s="795"/>
      <c r="Z169" s="773" t="s">
        <v>88</v>
      </c>
      <c r="AA169" s="191"/>
      <c r="AB169" s="113">
        <v>1</v>
      </c>
      <c r="AC169" s="420"/>
      <c r="AD169" s="573"/>
      <c r="AE169" s="573"/>
      <c r="AF169" s="573"/>
      <c r="AG169" s="573"/>
      <c r="AH169" s="575"/>
      <c r="AI169" s="576" t="s">
        <v>87</v>
      </c>
      <c r="AJ169" s="575"/>
      <c r="AK169" s="576" t="s">
        <v>88</v>
      </c>
      <c r="AL169" s="282"/>
      <c r="AM169" s="769" t="s">
        <v>549</v>
      </c>
      <c r="AN169" s="298" t="e">
        <f ca="1">strCheckDateOnDP(AD169:AL169,List06_9_DP)</f>
        <v>#NAME?</v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801"/>
      <c r="B170" s="801"/>
      <c r="C170" s="801"/>
      <c r="D170" s="801"/>
      <c r="E170" s="298"/>
      <c r="F170" s="348"/>
      <c r="G170" s="577"/>
      <c r="H170" s="577"/>
      <c r="I170" s="804"/>
      <c r="J170" s="805"/>
      <c r="K170" s="770"/>
      <c r="L170" s="806"/>
      <c r="M170" s="807"/>
      <c r="N170" s="773"/>
      <c r="O170" s="793"/>
      <c r="P170" s="796"/>
      <c r="Q170" s="797"/>
      <c r="R170" s="773"/>
      <c r="S170" s="793"/>
      <c r="T170" s="794"/>
      <c r="U170" s="799"/>
      <c r="V170" s="773"/>
      <c r="W170" s="793"/>
      <c r="X170" s="794"/>
      <c r="Y170" s="795"/>
      <c r="Z170" s="773"/>
      <c r="AA170" s="442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5"/>
      <c r="AM170" s="769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801"/>
      <c r="B171" s="801"/>
      <c r="C171" s="801"/>
      <c r="D171" s="801"/>
      <c r="E171" s="298"/>
      <c r="F171" s="348"/>
      <c r="G171" s="577"/>
      <c r="H171" s="577"/>
      <c r="I171" s="804"/>
      <c r="J171" s="805"/>
      <c r="K171" s="770"/>
      <c r="L171" s="806"/>
      <c r="M171" s="807"/>
      <c r="N171" s="773"/>
      <c r="O171" s="793"/>
      <c r="P171" s="796"/>
      <c r="Q171" s="797"/>
      <c r="R171" s="773"/>
      <c r="S171" s="793"/>
      <c r="T171" s="794"/>
      <c r="U171" s="800"/>
      <c r="V171" s="773"/>
      <c r="W171" s="444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69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801"/>
      <c r="B172" s="801"/>
      <c r="C172" s="801"/>
      <c r="D172" s="801"/>
      <c r="E172" s="298"/>
      <c r="F172" s="348"/>
      <c r="G172" s="577"/>
      <c r="H172" s="577"/>
      <c r="I172" s="804"/>
      <c r="J172" s="805"/>
      <c r="K172" s="770"/>
      <c r="L172" s="806"/>
      <c r="M172" s="807"/>
      <c r="N172" s="773"/>
      <c r="O172" s="793"/>
      <c r="P172" s="796"/>
      <c r="Q172" s="797"/>
      <c r="R172" s="773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69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801"/>
      <c r="B173" s="801"/>
      <c r="C173" s="801"/>
      <c r="D173" s="801"/>
      <c r="E173" s="350"/>
      <c r="F173" s="351"/>
      <c r="G173" s="350"/>
      <c r="H173" s="350"/>
      <c r="I173" s="804"/>
      <c r="J173" s="805"/>
      <c r="K173" s="770"/>
      <c r="L173" s="806"/>
      <c r="M173" s="807"/>
      <c r="N173" s="773"/>
      <c r="O173" s="443"/>
      <c r="P173" s="164"/>
      <c r="Q173" s="210" t="s">
        <v>410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69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801"/>
      <c r="B174" s="801"/>
      <c r="C174" s="801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69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801"/>
      <c r="B175" s="801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403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801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801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81"/>
      <c r="O181" s="882"/>
      <c r="P181" s="882"/>
      <c r="Q181" s="882"/>
      <c r="R181" s="882"/>
      <c r="S181" s="882"/>
      <c r="T181" s="882"/>
      <c r="U181" s="882"/>
      <c r="V181" s="882"/>
      <c r="W181" s="882"/>
      <c r="X181" s="882"/>
      <c r="Y181" s="882"/>
      <c r="Z181" s="882"/>
      <c r="AA181" s="882"/>
      <c r="AB181" s="882"/>
      <c r="AC181" s="882"/>
      <c r="AD181" s="882"/>
      <c r="AE181" s="882"/>
      <c r="AF181" s="882"/>
      <c r="AG181" s="882"/>
      <c r="AH181" s="882"/>
      <c r="AI181" s="882"/>
      <c r="AJ181" s="882"/>
      <c r="AK181" s="825"/>
      <c r="AL181" s="618" t="s">
        <v>544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801"/>
      <c r="B182" s="801">
        <v>1</v>
      </c>
      <c r="C182" s="298"/>
      <c r="D182" s="298"/>
      <c r="E182" s="298"/>
      <c r="F182" s="348"/>
      <c r="G182" s="577"/>
      <c r="H182" s="577"/>
      <c r="I182" s="219"/>
      <c r="J182" s="46"/>
      <c r="L182" s="339" t="str">
        <f>mergeValue(A182) &amp;"."&amp; mergeValue(B182)</f>
        <v>1.1</v>
      </c>
      <c r="M182" s="159" t="s">
        <v>18</v>
      </c>
      <c r="N182" s="845"/>
      <c r="O182" s="846"/>
      <c r="P182" s="846"/>
      <c r="Q182" s="846"/>
      <c r="R182" s="846"/>
      <c r="S182" s="846"/>
      <c r="T182" s="846"/>
      <c r="U182" s="846"/>
      <c r="V182" s="846"/>
      <c r="W182" s="846"/>
      <c r="X182" s="846"/>
      <c r="Y182" s="846"/>
      <c r="Z182" s="846"/>
      <c r="AA182" s="846"/>
      <c r="AB182" s="846"/>
      <c r="AC182" s="846"/>
      <c r="AD182" s="846"/>
      <c r="AE182" s="846"/>
      <c r="AF182" s="846"/>
      <c r="AG182" s="846"/>
      <c r="AH182" s="846"/>
      <c r="AI182" s="846"/>
      <c r="AJ182" s="846"/>
      <c r="AK182" s="821"/>
      <c r="AL182" s="617" t="s">
        <v>545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801"/>
      <c r="B183" s="801"/>
      <c r="C183" s="801">
        <v>1</v>
      </c>
      <c r="D183" s="298"/>
      <c r="E183" s="298"/>
      <c r="F183" s="348"/>
      <c r="G183" s="577"/>
      <c r="H183" s="577"/>
      <c r="I183" s="219"/>
      <c r="J183" s="46"/>
      <c r="L183" s="339" t="str">
        <f>mergeValue(A183) &amp;"."&amp; mergeValue(B183)&amp;"."&amp; mergeValue(C183)</f>
        <v>1.1.1</v>
      </c>
      <c r="M183" s="160" t="s">
        <v>402</v>
      </c>
      <c r="N183" s="845"/>
      <c r="O183" s="846"/>
      <c r="P183" s="846"/>
      <c r="Q183" s="846"/>
      <c r="R183" s="846"/>
      <c r="S183" s="846"/>
      <c r="T183" s="846"/>
      <c r="U183" s="846"/>
      <c r="V183" s="846"/>
      <c r="W183" s="846"/>
      <c r="X183" s="846"/>
      <c r="Y183" s="846"/>
      <c r="Z183" s="846"/>
      <c r="AA183" s="846"/>
      <c r="AB183" s="846"/>
      <c r="AC183" s="846"/>
      <c r="AD183" s="846"/>
      <c r="AE183" s="846"/>
      <c r="AF183" s="846"/>
      <c r="AG183" s="846"/>
      <c r="AH183" s="846"/>
      <c r="AI183" s="846"/>
      <c r="AJ183" s="846"/>
      <c r="AK183" s="821"/>
      <c r="AL183" s="617" t="s">
        <v>683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801"/>
      <c r="B184" s="801"/>
      <c r="C184" s="801"/>
      <c r="D184" s="801">
        <v>1</v>
      </c>
      <c r="E184" s="298"/>
      <c r="F184" s="348"/>
      <c r="G184" s="577"/>
      <c r="H184" s="577"/>
      <c r="I184" s="804"/>
      <c r="J184" s="805"/>
      <c r="K184" s="770"/>
      <c r="L184" s="822" t="str">
        <f>mergeValue(A184) &amp;"."&amp; mergeValue(B184)&amp;"."&amp; mergeValue(C184)&amp;"."&amp; mergeValue(D184)</f>
        <v>1.1.1.1</v>
      </c>
      <c r="M184" s="815"/>
      <c r="N184" s="817"/>
      <c r="O184" s="796" t="s">
        <v>96</v>
      </c>
      <c r="P184" s="797"/>
      <c r="Q184" s="773" t="s">
        <v>88</v>
      </c>
      <c r="R184" s="793"/>
      <c r="S184" s="794">
        <v>1</v>
      </c>
      <c r="T184" s="798"/>
      <c r="U184" s="773" t="s">
        <v>88</v>
      </c>
      <c r="V184" s="793"/>
      <c r="W184" s="794" t="s">
        <v>96</v>
      </c>
      <c r="X184" s="795"/>
      <c r="Y184" s="773" t="s">
        <v>88</v>
      </c>
      <c r="Z184" s="191"/>
      <c r="AA184" s="113">
        <v>1</v>
      </c>
      <c r="AB184" s="420"/>
      <c r="AC184" s="573"/>
      <c r="AD184" s="573"/>
      <c r="AE184" s="574"/>
      <c r="AF184" s="573"/>
      <c r="AG184" s="575"/>
      <c r="AH184" s="576" t="s">
        <v>87</v>
      </c>
      <c r="AI184" s="575"/>
      <c r="AJ184" s="576" t="s">
        <v>88</v>
      </c>
      <c r="AK184" s="282"/>
      <c r="AL184" s="769" t="s">
        <v>549</v>
      </c>
      <c r="AM184" s="298" t="e">
        <f ca="1">strCheckDateOnDP(AC184:AK184,List06_10_DP)</f>
        <v>#NAME?</v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801"/>
      <c r="B185" s="801"/>
      <c r="C185" s="801"/>
      <c r="D185" s="801"/>
      <c r="E185" s="298"/>
      <c r="F185" s="348"/>
      <c r="G185" s="577"/>
      <c r="H185" s="577"/>
      <c r="I185" s="804"/>
      <c r="J185" s="805"/>
      <c r="K185" s="770"/>
      <c r="L185" s="806"/>
      <c r="M185" s="816"/>
      <c r="N185" s="817"/>
      <c r="O185" s="796"/>
      <c r="P185" s="797"/>
      <c r="Q185" s="773"/>
      <c r="R185" s="793"/>
      <c r="S185" s="794"/>
      <c r="T185" s="799"/>
      <c r="U185" s="773"/>
      <c r="V185" s="793"/>
      <c r="W185" s="794"/>
      <c r="X185" s="795"/>
      <c r="Y185" s="773"/>
      <c r="Z185" s="442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5"/>
      <c r="AL185" s="769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801"/>
      <c r="B186" s="801"/>
      <c r="C186" s="801"/>
      <c r="D186" s="801"/>
      <c r="E186" s="298"/>
      <c r="F186" s="348"/>
      <c r="G186" s="577"/>
      <c r="H186" s="577"/>
      <c r="I186" s="804"/>
      <c r="J186" s="805"/>
      <c r="K186" s="770"/>
      <c r="L186" s="806"/>
      <c r="M186" s="816"/>
      <c r="N186" s="817"/>
      <c r="O186" s="796"/>
      <c r="P186" s="797"/>
      <c r="Q186" s="773"/>
      <c r="R186" s="793"/>
      <c r="S186" s="794"/>
      <c r="T186" s="800"/>
      <c r="U186" s="773"/>
      <c r="V186" s="444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69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801"/>
      <c r="B187" s="801"/>
      <c r="C187" s="801"/>
      <c r="D187" s="801"/>
      <c r="E187" s="298"/>
      <c r="F187" s="348"/>
      <c r="G187" s="577"/>
      <c r="H187" s="577"/>
      <c r="I187" s="804"/>
      <c r="J187" s="805"/>
      <c r="K187" s="770"/>
      <c r="L187" s="806"/>
      <c r="M187" s="816"/>
      <c r="N187" s="817"/>
      <c r="O187" s="796"/>
      <c r="P187" s="797"/>
      <c r="Q187" s="773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69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801"/>
      <c r="B188" s="801"/>
      <c r="C188" s="801"/>
      <c r="D188" s="801"/>
      <c r="E188" s="350"/>
      <c r="F188" s="351"/>
      <c r="G188" s="350"/>
      <c r="H188" s="350"/>
      <c r="I188" s="804"/>
      <c r="J188" s="805"/>
      <c r="K188" s="770"/>
      <c r="L188" s="806"/>
      <c r="M188" s="816"/>
      <c r="N188" s="443"/>
      <c r="O188" s="164"/>
      <c r="P188" s="210" t="s">
        <v>410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69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801"/>
      <c r="B189" s="801"/>
      <c r="C189" s="801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69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801"/>
      <c r="B190" s="801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403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801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73" t="s">
        <v>88</v>
      </c>
      <c r="R200" s="880"/>
      <c r="S200" s="794">
        <v>1</v>
      </c>
      <c r="T200" s="879"/>
      <c r="U200" s="773" t="s">
        <v>87</v>
      </c>
      <c r="V200" s="793"/>
      <c r="W200" s="794">
        <v>1</v>
      </c>
      <c r="X200" s="878"/>
      <c r="Y200" s="773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73"/>
      <c r="R201" s="880"/>
      <c r="S201" s="794"/>
      <c r="T201" s="879"/>
      <c r="U201" s="773"/>
      <c r="V201" s="793"/>
      <c r="W201" s="794"/>
      <c r="X201" s="878"/>
      <c r="Y201" s="773"/>
      <c r="Z201" s="442"/>
      <c r="AA201" s="210"/>
      <c r="AB201" s="115" t="s">
        <v>412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73"/>
      <c r="R202" s="880"/>
      <c r="S202" s="794"/>
      <c r="T202" s="879"/>
      <c r="U202" s="773"/>
      <c r="V202" s="444"/>
      <c r="W202" s="177"/>
      <c r="X202" s="210" t="s">
        <v>411</v>
      </c>
      <c r="Y202" s="260"/>
      <c r="Z202" s="260"/>
      <c r="AA202" s="260"/>
      <c r="AB202" s="569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73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69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08"/>
      <c r="F244" s="448" t="s">
        <v>256</v>
      </c>
      <c r="G244" s="448" t="s">
        <v>256</v>
      </c>
      <c r="H244" s="448" t="s">
        <v>256</v>
      </c>
      <c r="I244" s="451"/>
      <c r="J244" s="449"/>
      <c r="K244" s="450"/>
      <c r="M244" s="613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452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495"/>
      <c r="E248" s="495"/>
      <c r="F248" s="495"/>
      <c r="G248" s="495"/>
      <c r="H248" s="495"/>
      <c r="I248" s="495"/>
      <c r="J248" s="495"/>
      <c r="K248" s="495"/>
      <c r="L248" s="495"/>
      <c r="U248" s="387"/>
    </row>
    <row r="249" spans="1:83" s="390" customFormat="1" ht="15" customHeight="1">
      <c r="A249" s="89"/>
      <c r="B249" s="249" t="s">
        <v>453</v>
      </c>
      <c r="C249" s="840"/>
      <c r="D249" s="728">
        <v>1</v>
      </c>
      <c r="E249" s="786"/>
      <c r="F249" s="489"/>
      <c r="G249" s="251">
        <v>0</v>
      </c>
      <c r="H249" s="494"/>
      <c r="I249" s="375"/>
      <c r="J249" s="532" t="s">
        <v>598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40"/>
      <c r="D250" s="728"/>
      <c r="E250" s="786"/>
      <c r="F250" s="375"/>
      <c r="G250" s="376"/>
      <c r="H250" s="177" t="s">
        <v>451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454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495"/>
      <c r="G253" s="495"/>
      <c r="H253" s="495"/>
      <c r="I253" s="495"/>
      <c r="J253" s="495"/>
      <c r="K253" s="495"/>
      <c r="L253" s="495"/>
      <c r="Q253" s="393"/>
      <c r="U253" s="387"/>
    </row>
    <row r="254" spans="1:83" s="390" customFormat="1" ht="15" customHeight="1">
      <c r="A254" s="89"/>
      <c r="B254" s="249" t="s">
        <v>453</v>
      </c>
      <c r="C254" s="841"/>
      <c r="D254" s="374"/>
      <c r="E254" s="615"/>
      <c r="F254" s="842"/>
      <c r="G254" s="728">
        <v>0</v>
      </c>
      <c r="H254" s="839"/>
      <c r="I254" s="375"/>
      <c r="J254" s="532" t="s">
        <v>598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41"/>
      <c r="D255" s="374"/>
      <c r="E255" s="615"/>
      <c r="F255" s="842"/>
      <c r="G255" s="728"/>
      <c r="H255" s="839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455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453</v>
      </c>
      <c r="C259" s="536"/>
      <c r="D259" s="386"/>
      <c r="E259" s="616"/>
      <c r="F259" s="386"/>
      <c r="G259" s="386"/>
      <c r="H259" s="386"/>
      <c r="I259" s="331"/>
      <c r="J259" s="251">
        <v>0</v>
      </c>
      <c r="K259" s="535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508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19"/>
      <c r="F264" s="415"/>
      <c r="G264" s="420"/>
      <c r="I264" s="317"/>
      <c r="J264" s="317"/>
    </row>
    <row r="265" spans="1:83" ht="11.25"/>
    <row r="266" spans="1:83" ht="11.25"/>
    <row r="267" spans="1:83" s="34" customFormat="1" ht="11.25">
      <c r="A267" s="34" t="s">
        <v>530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3"/>
      <c r="F269" s="422" t="s">
        <v>515</v>
      </c>
      <c r="G269" s="422" t="s">
        <v>515</v>
      </c>
      <c r="H269" s="449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531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3"/>
      <c r="F274" s="422" t="s">
        <v>515</v>
      </c>
      <c r="G274" s="551"/>
      <c r="H274" s="422" t="s">
        <v>515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532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0">
        <f>E278</f>
        <v>0</v>
      </c>
      <c r="F279" s="422" t="s">
        <v>515</v>
      </c>
      <c r="G279" s="551"/>
      <c r="H279" s="422" t="s">
        <v>515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1"/>
      <c r="F280" s="432"/>
      <c r="G280"/>
      <c r="H280" s="432"/>
      <c r="I280" s="317"/>
      <c r="K280" s="317"/>
      <c r="L280" s="317"/>
    </row>
    <row r="282" spans="1:12" s="34" customFormat="1" ht="11.25">
      <c r="A282" s="34" t="s">
        <v>533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0">
        <f>E283</f>
        <v>0</v>
      </c>
      <c r="F284" s="422" t="s">
        <v>515</v>
      </c>
      <c r="G284" s="433"/>
      <c r="H284" s="422" t="s">
        <v>515</v>
      </c>
      <c r="I284" s="317"/>
      <c r="K284" s="317"/>
      <c r="L284" s="317"/>
    </row>
    <row r="287" spans="1:12" s="34" customFormat="1" ht="17.100000000000001" customHeight="1">
      <c r="A287" s="34" t="s">
        <v>583</v>
      </c>
    </row>
    <row r="289" spans="1:20" s="255" customFormat="1" ht="409.5">
      <c r="A289" s="768">
        <v>1</v>
      </c>
      <c r="B289" s="319"/>
      <c r="C289" s="319"/>
      <c r="D289" s="319"/>
      <c r="F289" s="469" t="str">
        <f>"2." &amp;mergeValue(A289)</f>
        <v>2.1</v>
      </c>
      <c r="G289" s="554" t="s">
        <v>570</v>
      </c>
      <c r="H289" s="454"/>
      <c r="I289" s="286" t="s">
        <v>677</v>
      </c>
      <c r="J289" s="468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68"/>
      <c r="B290" s="319"/>
      <c r="C290" s="319"/>
      <c r="D290" s="319"/>
      <c r="F290" s="469" t="str">
        <f>"3." &amp;mergeValue(A290)</f>
        <v>3.1</v>
      </c>
      <c r="G290" s="554" t="s">
        <v>571</v>
      </c>
      <c r="H290" s="454"/>
      <c r="I290" s="286" t="s">
        <v>675</v>
      </c>
      <c r="J290" s="468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68"/>
      <c r="B291" s="319"/>
      <c r="C291" s="319"/>
      <c r="D291" s="319"/>
      <c r="F291" s="469" t="str">
        <f>"4."&amp;mergeValue(A291)</f>
        <v>4.1</v>
      </c>
      <c r="G291" s="554" t="s">
        <v>572</v>
      </c>
      <c r="H291" s="455" t="s">
        <v>515</v>
      </c>
      <c r="I291" s="286"/>
      <c r="J291" s="468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68"/>
      <c r="B292" s="768">
        <v>1</v>
      </c>
      <c r="C292" s="477"/>
      <c r="D292" s="477"/>
      <c r="F292" s="469" t="str">
        <f>"4."&amp;mergeValue(A292) &amp;"."&amp;mergeValue(B292)</f>
        <v>4.1.1</v>
      </c>
      <c r="G292" s="461" t="s">
        <v>679</v>
      </c>
      <c r="H292" s="454" t="str">
        <f>IF(region_name="","",region_name)</f>
        <v>Орловская область</v>
      </c>
      <c r="I292" s="286" t="s">
        <v>575</v>
      </c>
      <c r="J292" s="468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68"/>
      <c r="B293" s="768"/>
      <c r="C293" s="768">
        <v>1</v>
      </c>
      <c r="D293" s="477"/>
      <c r="F293" s="469" t="str">
        <f>"4."&amp;mergeValue(A293) &amp;"."&amp;mergeValue(B293)&amp;"."&amp;mergeValue(C293)</f>
        <v>4.1.1.1</v>
      </c>
      <c r="G293" s="476" t="s">
        <v>573</v>
      </c>
      <c r="H293" s="454"/>
      <c r="I293" s="286" t="s">
        <v>576</v>
      </c>
      <c r="J293" s="468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68"/>
      <c r="B294" s="768"/>
      <c r="C294" s="768"/>
      <c r="D294" s="477">
        <v>1</v>
      </c>
      <c r="F294" s="469" t="str">
        <f>"4."&amp;mergeValue(A294) &amp;"."&amp;mergeValue(B294)&amp;"."&amp;mergeValue(C294)&amp;"."&amp;mergeValue(D294)</f>
        <v>4.1.1.1.1</v>
      </c>
      <c r="G294" s="557" t="s">
        <v>574</v>
      </c>
      <c r="H294" s="454"/>
      <c r="I294" s="769" t="s">
        <v>678</v>
      </c>
      <c r="J294" s="468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68"/>
      <c r="B295" s="768"/>
      <c r="C295" s="768"/>
      <c r="D295" s="477"/>
      <c r="F295" s="561"/>
      <c r="G295" s="562" t="s">
        <v>4</v>
      </c>
      <c r="H295" s="563"/>
      <c r="I295" s="769"/>
      <c r="J295" s="468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68"/>
      <c r="B296" s="768"/>
      <c r="C296" s="477"/>
      <c r="D296" s="477"/>
      <c r="F296" s="473"/>
      <c r="G296" s="162" t="s">
        <v>451</v>
      </c>
      <c r="H296" s="474"/>
      <c r="I296" s="475"/>
      <c r="J296" s="468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68"/>
      <c r="B297" s="319"/>
      <c r="C297" s="319"/>
      <c r="D297" s="319"/>
      <c r="F297" s="473"/>
      <c r="G297" s="177" t="s">
        <v>582</v>
      </c>
      <c r="H297" s="474"/>
      <c r="I297" s="475"/>
      <c r="J297" s="468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3"/>
      <c r="G298" s="210" t="s">
        <v>581</v>
      </c>
      <c r="H298" s="474"/>
      <c r="I298" s="475"/>
      <c r="J298" s="468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eftLabels="1"/>
  <mergeCells count="259">
    <mergeCell ref="CF82:CF83"/>
    <mergeCell ref="O77:CG77"/>
    <mergeCell ref="O78:CG78"/>
    <mergeCell ref="O79:CG79"/>
    <mergeCell ref="O80:CG80"/>
    <mergeCell ref="O81:CG81"/>
    <mergeCell ref="BY82:BY83"/>
    <mergeCell ref="CC82:CC83"/>
    <mergeCell ref="CD82:CD83"/>
    <mergeCell ref="CE82:CE83"/>
    <mergeCell ref="BR82:BR83"/>
    <mergeCell ref="BV82:BV83"/>
    <mergeCell ref="BW82:BW83"/>
    <mergeCell ref="BX82:BX83"/>
    <mergeCell ref="BK82:BK83"/>
    <mergeCell ref="BO82:BO83"/>
    <mergeCell ref="BP82:BP83"/>
    <mergeCell ref="BQ82:BQ83"/>
    <mergeCell ref="BD82:BD83"/>
    <mergeCell ref="BH82:BH83"/>
    <mergeCell ref="BI82:BI83"/>
    <mergeCell ref="BJ82:BJ83"/>
    <mergeCell ref="AW82:AW83"/>
    <mergeCell ref="BA82:BA83"/>
    <mergeCell ref="BB82:BB83"/>
    <mergeCell ref="BC82:BC83"/>
    <mergeCell ref="AP82:AP83"/>
    <mergeCell ref="AT82:AT83"/>
    <mergeCell ref="AU82:AU83"/>
    <mergeCell ref="AV82:AV83"/>
    <mergeCell ref="AI82:AI83"/>
    <mergeCell ref="AM82:AM83"/>
    <mergeCell ref="AN82:AN83"/>
    <mergeCell ref="AO82:AO83"/>
    <mergeCell ref="AB82:AB83"/>
    <mergeCell ref="AF82:AF83"/>
    <mergeCell ref="AG82:AG83"/>
    <mergeCell ref="AH82:AH83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N167:AL167"/>
    <mergeCell ref="N168:AL168"/>
    <mergeCell ref="U66:U67"/>
    <mergeCell ref="R66:R67"/>
    <mergeCell ref="Y82:Y83"/>
    <mergeCell ref="Z82:Z83"/>
    <mergeCell ref="AA82:AA83"/>
    <mergeCell ref="O114:V114"/>
    <mergeCell ref="X98:X99"/>
    <mergeCell ref="O64:V64"/>
    <mergeCell ref="O65:V65"/>
    <mergeCell ref="CH82:CH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O97:AA97"/>
    <mergeCell ref="J136:J139"/>
    <mergeCell ref="T137:T138"/>
    <mergeCell ref="O116:V116"/>
    <mergeCell ref="O117:V117"/>
    <mergeCell ref="T120:T121"/>
    <mergeCell ref="O119:V119"/>
    <mergeCell ref="O133:V133"/>
    <mergeCell ref="U120:U121"/>
    <mergeCell ref="O131:V131"/>
    <mergeCell ref="R120:R121"/>
    <mergeCell ref="O132:V132"/>
    <mergeCell ref="O134:V134"/>
    <mergeCell ref="O94:AA94"/>
    <mergeCell ref="S120:S121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S184:S18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W50:W52"/>
    <mergeCell ref="U50:U51"/>
    <mergeCell ref="W66:W68"/>
    <mergeCell ref="T66:T67"/>
    <mergeCell ref="O61:V61"/>
    <mergeCell ref="O62:V62"/>
    <mergeCell ref="O63:V63"/>
    <mergeCell ref="U82:U83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E33:E36"/>
    <mergeCell ref="A45:A56"/>
    <mergeCell ref="E49:E52"/>
    <mergeCell ref="B46:B55"/>
    <mergeCell ref="C47:C54"/>
    <mergeCell ref="D48:D53"/>
    <mergeCell ref="A61:A72"/>
    <mergeCell ref="D80:D85"/>
    <mergeCell ref="B62:B71"/>
    <mergeCell ref="C63:C70"/>
    <mergeCell ref="C183:C189"/>
    <mergeCell ref="C168:C174"/>
    <mergeCell ref="E65:E68"/>
    <mergeCell ref="D249:D250"/>
    <mergeCell ref="E249:E250"/>
    <mergeCell ref="D184:D188"/>
    <mergeCell ref="AL184:AL189"/>
    <mergeCell ref="U154:U155"/>
    <mergeCell ref="R137:R138"/>
    <mergeCell ref="R154:R155"/>
    <mergeCell ref="L169:L173"/>
    <mergeCell ref="S154:S155"/>
    <mergeCell ref="X184:X185"/>
    <mergeCell ref="R184:R186"/>
    <mergeCell ref="T184:T186"/>
    <mergeCell ref="W184:W185"/>
    <mergeCell ref="M169:M173"/>
    <mergeCell ref="P184:P187"/>
    <mergeCell ref="Q184:Q187"/>
    <mergeCell ref="V184:V185"/>
    <mergeCell ref="U184:U186"/>
    <mergeCell ref="O184:O187"/>
    <mergeCell ref="O115:V115"/>
    <mergeCell ref="Y98:Y99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R169:R172"/>
    <mergeCell ref="X169:X170"/>
    <mergeCell ref="O149:V149"/>
    <mergeCell ref="O169:O172"/>
    <mergeCell ref="T169:T171"/>
    <mergeCell ref="O152:V152"/>
    <mergeCell ref="T154:T155"/>
    <mergeCell ref="V169:V171"/>
    <mergeCell ref="O153:V153"/>
    <mergeCell ref="O150:V150"/>
    <mergeCell ref="S137:S138"/>
    <mergeCell ref="O151:V151"/>
    <mergeCell ref="O148:V148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L184:L188"/>
    <mergeCell ref="M184:M188"/>
    <mergeCell ref="F254:F255"/>
    <mergeCell ref="G254:G255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82 V82 AC82 AJ82 AQ82 AX82 BE82 BL82 BS82 BZ82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34:U35 U82:U83 Z82:Z83 AB82:AB83 AG82:AG83 AI82:AI83 AN82:AN83 AP82:AP83 AU82:AU83 AW82:AW83 BB82:BB83 BD82:BD83 BI82:BI83 BK82:BK83 BP82:BP83 BR82:BR83 BW82:BW83 BY82:BY83 CD82:CD83 CF82:CF83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82 AA82:AA83 AF82 AH82:AH83 AM82 AO82:AO83 AT82 AV82:AV83 BA82 BC82:BC83 BH82 BJ82:BJ83 BO82 BQ82:BQ83 BV82 BX82:BX83 CC82 CE82:CE83"/>
    <dataValidation allowBlank="1" promptTitle="checkPeriodRange" sqref="V100 V98 Q155 Q138 Q121 Q51 Q35 Q67 Q83 AF185:AK185 AG170:AL170 X83 AE83 AL83 AS83 AZ83 BG83 BN83 BU83 CB83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84:Z88 AG84:AG88 AN84:AN88 AU84:AU88 BB84:BB88 BI84:BI88 BP84:BP88 BW84:BW88 CD84:CD88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sheetPr codeName="TSH_REESTR_MO">
    <tabColor indexed="47"/>
  </sheetPr>
  <dimension ref="A1:D268"/>
  <sheetViews>
    <sheetView showGridLines="0" zoomScaleNormal="100" workbookViewId="0"/>
  </sheetViews>
  <sheetFormatPr defaultRowHeight="11.25"/>
  <sheetData>
    <row r="1" spans="1:4">
      <c r="A1" t="s">
        <v>1236</v>
      </c>
      <c r="B1" t="s">
        <v>593</v>
      </c>
      <c r="C1" t="s">
        <v>594</v>
      </c>
      <c r="D1" t="s">
        <v>1235</v>
      </c>
    </row>
    <row r="2" spans="1:4">
      <c r="A2">
        <v>1</v>
      </c>
      <c r="B2" t="s">
        <v>712</v>
      </c>
      <c r="C2" t="s">
        <v>714</v>
      </c>
      <c r="D2" t="s">
        <v>715</v>
      </c>
    </row>
    <row r="3" spans="1:4">
      <c r="A3">
        <v>2</v>
      </c>
      <c r="B3" t="s">
        <v>712</v>
      </c>
      <c r="C3" t="s">
        <v>716</v>
      </c>
      <c r="D3" t="s">
        <v>717</v>
      </c>
    </row>
    <row r="4" spans="1:4">
      <c r="A4">
        <v>3</v>
      </c>
      <c r="B4" t="s">
        <v>712</v>
      </c>
      <c r="C4" t="s">
        <v>712</v>
      </c>
      <c r="D4" t="s">
        <v>713</v>
      </c>
    </row>
    <row r="5" spans="1:4">
      <c r="A5">
        <v>4</v>
      </c>
      <c r="B5" t="s">
        <v>712</v>
      </c>
      <c r="C5" t="s">
        <v>718</v>
      </c>
      <c r="D5" t="s">
        <v>719</v>
      </c>
    </row>
    <row r="6" spans="1:4">
      <c r="A6">
        <v>5</v>
      </c>
      <c r="B6" t="s">
        <v>712</v>
      </c>
      <c r="C6" t="s">
        <v>720</v>
      </c>
      <c r="D6" t="s">
        <v>721</v>
      </c>
    </row>
    <row r="7" spans="1:4">
      <c r="A7">
        <v>6</v>
      </c>
      <c r="B7" t="s">
        <v>712</v>
      </c>
      <c r="C7" t="s">
        <v>722</v>
      </c>
      <c r="D7" t="s">
        <v>723</v>
      </c>
    </row>
    <row r="8" spans="1:4">
      <c r="A8">
        <v>7</v>
      </c>
      <c r="B8" t="s">
        <v>712</v>
      </c>
      <c r="C8" t="s">
        <v>724</v>
      </c>
      <c r="D8" t="s">
        <v>725</v>
      </c>
    </row>
    <row r="9" spans="1:4">
      <c r="A9">
        <v>8</v>
      </c>
      <c r="B9" t="s">
        <v>712</v>
      </c>
      <c r="C9" t="s">
        <v>726</v>
      </c>
      <c r="D9" t="s">
        <v>727</v>
      </c>
    </row>
    <row r="10" spans="1:4">
      <c r="A10">
        <v>9</v>
      </c>
      <c r="B10" t="s">
        <v>712</v>
      </c>
      <c r="C10" t="s">
        <v>728</v>
      </c>
      <c r="D10" t="s">
        <v>729</v>
      </c>
    </row>
    <row r="11" spans="1:4">
      <c r="A11">
        <v>10</v>
      </c>
      <c r="B11" t="s">
        <v>712</v>
      </c>
      <c r="C11" t="s">
        <v>730</v>
      </c>
      <c r="D11" t="s">
        <v>731</v>
      </c>
    </row>
    <row r="12" spans="1:4">
      <c r="A12">
        <v>11</v>
      </c>
      <c r="B12" t="s">
        <v>712</v>
      </c>
      <c r="C12" t="s">
        <v>732</v>
      </c>
      <c r="D12" t="s">
        <v>733</v>
      </c>
    </row>
    <row r="13" spans="1:4">
      <c r="A13">
        <v>12</v>
      </c>
      <c r="B13" t="s">
        <v>712</v>
      </c>
      <c r="C13" t="s">
        <v>734</v>
      </c>
      <c r="D13" t="s">
        <v>735</v>
      </c>
    </row>
    <row r="14" spans="1:4">
      <c r="A14">
        <v>13</v>
      </c>
      <c r="B14" t="s">
        <v>712</v>
      </c>
      <c r="C14" t="s">
        <v>736</v>
      </c>
      <c r="D14" t="s">
        <v>737</v>
      </c>
    </row>
    <row r="15" spans="1:4">
      <c r="A15">
        <v>14</v>
      </c>
      <c r="B15" t="s">
        <v>712</v>
      </c>
      <c r="C15" t="s">
        <v>738</v>
      </c>
      <c r="D15" t="s">
        <v>739</v>
      </c>
    </row>
    <row r="16" spans="1:4">
      <c r="A16">
        <v>15</v>
      </c>
      <c r="B16" t="s">
        <v>712</v>
      </c>
      <c r="C16" t="s">
        <v>740</v>
      </c>
      <c r="D16" t="s">
        <v>741</v>
      </c>
    </row>
    <row r="17" spans="1:4">
      <c r="A17">
        <v>16</v>
      </c>
      <c r="B17" t="s">
        <v>742</v>
      </c>
      <c r="C17" t="s">
        <v>744</v>
      </c>
      <c r="D17" t="s">
        <v>745</v>
      </c>
    </row>
    <row r="18" spans="1:4">
      <c r="A18">
        <v>17</v>
      </c>
      <c r="B18" t="s">
        <v>742</v>
      </c>
      <c r="C18" t="s">
        <v>742</v>
      </c>
      <c r="D18" t="s">
        <v>743</v>
      </c>
    </row>
    <row r="19" spans="1:4">
      <c r="A19">
        <v>18</v>
      </c>
      <c r="B19" t="s">
        <v>742</v>
      </c>
      <c r="C19" t="s">
        <v>746</v>
      </c>
      <c r="D19" t="s">
        <v>747</v>
      </c>
    </row>
    <row r="20" spans="1:4">
      <c r="A20">
        <v>19</v>
      </c>
      <c r="B20" t="s">
        <v>742</v>
      </c>
      <c r="C20" t="s">
        <v>748</v>
      </c>
      <c r="D20" t="s">
        <v>749</v>
      </c>
    </row>
    <row r="21" spans="1:4">
      <c r="A21">
        <v>20</v>
      </c>
      <c r="B21" t="s">
        <v>742</v>
      </c>
      <c r="C21" t="s">
        <v>750</v>
      </c>
      <c r="D21" t="s">
        <v>751</v>
      </c>
    </row>
    <row r="22" spans="1:4">
      <c r="A22">
        <v>21</v>
      </c>
      <c r="B22" t="s">
        <v>742</v>
      </c>
      <c r="C22" t="s">
        <v>752</v>
      </c>
      <c r="D22" t="s">
        <v>753</v>
      </c>
    </row>
    <row r="23" spans="1:4">
      <c r="A23">
        <v>22</v>
      </c>
      <c r="B23" t="s">
        <v>742</v>
      </c>
      <c r="C23" t="s">
        <v>754</v>
      </c>
      <c r="D23" t="s">
        <v>755</v>
      </c>
    </row>
    <row r="24" spans="1:4">
      <c r="A24">
        <v>23</v>
      </c>
      <c r="B24" t="s">
        <v>742</v>
      </c>
      <c r="C24" t="s">
        <v>756</v>
      </c>
      <c r="D24" t="s">
        <v>757</v>
      </c>
    </row>
    <row r="25" spans="1:4">
      <c r="A25">
        <v>24</v>
      </c>
      <c r="B25" t="s">
        <v>742</v>
      </c>
      <c r="C25" t="s">
        <v>758</v>
      </c>
      <c r="D25" t="s">
        <v>759</v>
      </c>
    </row>
    <row r="26" spans="1:4">
      <c r="A26">
        <v>25</v>
      </c>
      <c r="B26" t="s">
        <v>742</v>
      </c>
      <c r="C26" t="s">
        <v>760</v>
      </c>
      <c r="D26" t="s">
        <v>761</v>
      </c>
    </row>
    <row r="27" spans="1:4">
      <c r="A27">
        <v>26</v>
      </c>
      <c r="B27" t="s">
        <v>742</v>
      </c>
      <c r="C27" t="s">
        <v>762</v>
      </c>
      <c r="D27" t="s">
        <v>763</v>
      </c>
    </row>
    <row r="28" spans="1:4">
      <c r="A28">
        <v>27</v>
      </c>
      <c r="B28" t="s">
        <v>742</v>
      </c>
      <c r="C28" t="s">
        <v>764</v>
      </c>
      <c r="D28" t="s">
        <v>765</v>
      </c>
    </row>
    <row r="29" spans="1:4">
      <c r="A29">
        <v>28</v>
      </c>
      <c r="B29" t="s">
        <v>766</v>
      </c>
      <c r="C29" t="s">
        <v>768</v>
      </c>
      <c r="D29" t="s">
        <v>769</v>
      </c>
    </row>
    <row r="30" spans="1:4">
      <c r="A30">
        <v>29</v>
      </c>
      <c r="B30" t="s">
        <v>766</v>
      </c>
      <c r="C30" t="s">
        <v>770</v>
      </c>
      <c r="D30" t="s">
        <v>771</v>
      </c>
    </row>
    <row r="31" spans="1:4">
      <c r="A31">
        <v>30</v>
      </c>
      <c r="B31" t="s">
        <v>766</v>
      </c>
      <c r="C31" t="s">
        <v>766</v>
      </c>
      <c r="D31" t="s">
        <v>767</v>
      </c>
    </row>
    <row r="32" spans="1:4">
      <c r="A32">
        <v>31</v>
      </c>
      <c r="B32" t="s">
        <v>766</v>
      </c>
      <c r="C32" t="s">
        <v>772</v>
      </c>
      <c r="D32" t="s">
        <v>773</v>
      </c>
    </row>
    <row r="33" spans="1:4">
      <c r="A33">
        <v>32</v>
      </c>
      <c r="B33" t="s">
        <v>766</v>
      </c>
      <c r="C33" t="s">
        <v>774</v>
      </c>
      <c r="D33" t="s">
        <v>775</v>
      </c>
    </row>
    <row r="34" spans="1:4">
      <c r="A34">
        <v>33</v>
      </c>
      <c r="B34" t="s">
        <v>766</v>
      </c>
      <c r="C34" t="s">
        <v>776</v>
      </c>
      <c r="D34" t="s">
        <v>777</v>
      </c>
    </row>
    <row r="35" spans="1:4">
      <c r="A35">
        <v>34</v>
      </c>
      <c r="B35" t="s">
        <v>766</v>
      </c>
      <c r="C35" t="s">
        <v>778</v>
      </c>
      <c r="D35" t="s">
        <v>779</v>
      </c>
    </row>
    <row r="36" spans="1:4">
      <c r="A36">
        <v>35</v>
      </c>
      <c r="B36" t="s">
        <v>766</v>
      </c>
      <c r="C36" t="s">
        <v>780</v>
      </c>
      <c r="D36" t="s">
        <v>781</v>
      </c>
    </row>
    <row r="37" spans="1:4">
      <c r="A37">
        <v>36</v>
      </c>
      <c r="B37" t="s">
        <v>766</v>
      </c>
      <c r="C37" t="s">
        <v>782</v>
      </c>
      <c r="D37" t="s">
        <v>783</v>
      </c>
    </row>
    <row r="38" spans="1:4">
      <c r="A38">
        <v>37</v>
      </c>
      <c r="B38" t="s">
        <v>784</v>
      </c>
      <c r="C38" t="s">
        <v>784</v>
      </c>
      <c r="D38" t="s">
        <v>785</v>
      </c>
    </row>
    <row r="39" spans="1:4">
      <c r="A39">
        <v>38</v>
      </c>
      <c r="B39" t="s">
        <v>786</v>
      </c>
      <c r="C39" t="s">
        <v>786</v>
      </c>
      <c r="D39" t="s">
        <v>787</v>
      </c>
    </row>
    <row r="40" spans="1:4">
      <c r="A40">
        <v>39</v>
      </c>
      <c r="B40" t="s">
        <v>788</v>
      </c>
      <c r="C40" t="s">
        <v>788</v>
      </c>
      <c r="D40" t="s">
        <v>789</v>
      </c>
    </row>
    <row r="41" spans="1:4">
      <c r="A41">
        <v>40</v>
      </c>
      <c r="B41" t="s">
        <v>790</v>
      </c>
      <c r="C41" t="s">
        <v>792</v>
      </c>
      <c r="D41" t="s">
        <v>793</v>
      </c>
    </row>
    <row r="42" spans="1:4">
      <c r="A42">
        <v>41</v>
      </c>
      <c r="B42" t="s">
        <v>790</v>
      </c>
      <c r="C42" t="s">
        <v>794</v>
      </c>
      <c r="D42" t="s">
        <v>795</v>
      </c>
    </row>
    <row r="43" spans="1:4">
      <c r="A43">
        <v>42</v>
      </c>
      <c r="B43" t="s">
        <v>790</v>
      </c>
      <c r="C43" t="s">
        <v>796</v>
      </c>
      <c r="D43" t="s">
        <v>797</v>
      </c>
    </row>
    <row r="44" spans="1:4">
      <c r="A44">
        <v>43</v>
      </c>
      <c r="B44" t="s">
        <v>790</v>
      </c>
      <c r="C44" t="s">
        <v>798</v>
      </c>
      <c r="D44" t="s">
        <v>799</v>
      </c>
    </row>
    <row r="45" spans="1:4">
      <c r="A45">
        <v>44</v>
      </c>
      <c r="B45" t="s">
        <v>790</v>
      </c>
      <c r="C45" t="s">
        <v>800</v>
      </c>
      <c r="D45" t="s">
        <v>801</v>
      </c>
    </row>
    <row r="46" spans="1:4">
      <c r="A46">
        <v>45</v>
      </c>
      <c r="B46" t="s">
        <v>790</v>
      </c>
      <c r="C46" t="s">
        <v>790</v>
      </c>
      <c r="D46" t="s">
        <v>791</v>
      </c>
    </row>
    <row r="47" spans="1:4">
      <c r="A47">
        <v>46</v>
      </c>
      <c r="B47" t="s">
        <v>790</v>
      </c>
      <c r="C47" t="s">
        <v>802</v>
      </c>
      <c r="D47" t="s">
        <v>803</v>
      </c>
    </row>
    <row r="48" spans="1:4">
      <c r="A48">
        <v>47</v>
      </c>
      <c r="B48" t="s">
        <v>790</v>
      </c>
      <c r="C48" t="s">
        <v>804</v>
      </c>
      <c r="D48" t="s">
        <v>805</v>
      </c>
    </row>
    <row r="49" spans="1:4">
      <c r="A49">
        <v>48</v>
      </c>
      <c r="B49" t="s">
        <v>790</v>
      </c>
      <c r="C49" t="s">
        <v>806</v>
      </c>
      <c r="D49" t="s">
        <v>807</v>
      </c>
    </row>
    <row r="50" spans="1:4">
      <c r="A50">
        <v>49</v>
      </c>
      <c r="B50" t="s">
        <v>790</v>
      </c>
      <c r="C50" t="s">
        <v>808</v>
      </c>
      <c r="D50" t="s">
        <v>809</v>
      </c>
    </row>
    <row r="51" spans="1:4">
      <c r="A51">
        <v>50</v>
      </c>
      <c r="B51" t="s">
        <v>790</v>
      </c>
      <c r="C51" t="s">
        <v>810</v>
      </c>
      <c r="D51" t="s">
        <v>811</v>
      </c>
    </row>
    <row r="52" spans="1:4">
      <c r="A52">
        <v>51</v>
      </c>
      <c r="B52" t="s">
        <v>790</v>
      </c>
      <c r="C52" t="s">
        <v>812</v>
      </c>
      <c r="D52" t="s">
        <v>813</v>
      </c>
    </row>
    <row r="53" spans="1:4">
      <c r="A53">
        <v>52</v>
      </c>
      <c r="B53" t="s">
        <v>790</v>
      </c>
      <c r="C53" t="s">
        <v>814</v>
      </c>
      <c r="D53" t="s">
        <v>815</v>
      </c>
    </row>
    <row r="54" spans="1:4">
      <c r="A54">
        <v>53</v>
      </c>
      <c r="B54" t="s">
        <v>790</v>
      </c>
      <c r="C54" t="s">
        <v>816</v>
      </c>
      <c r="D54" t="s">
        <v>817</v>
      </c>
    </row>
    <row r="55" spans="1:4">
      <c r="A55">
        <v>54</v>
      </c>
      <c r="B55" t="s">
        <v>818</v>
      </c>
      <c r="C55" t="s">
        <v>820</v>
      </c>
      <c r="D55" t="s">
        <v>821</v>
      </c>
    </row>
    <row r="56" spans="1:4">
      <c r="A56">
        <v>55</v>
      </c>
      <c r="B56" t="s">
        <v>818</v>
      </c>
      <c r="C56" t="s">
        <v>822</v>
      </c>
      <c r="D56" t="s">
        <v>823</v>
      </c>
    </row>
    <row r="57" spans="1:4">
      <c r="A57">
        <v>56</v>
      </c>
      <c r="B57" t="s">
        <v>818</v>
      </c>
      <c r="C57" t="s">
        <v>818</v>
      </c>
      <c r="D57" t="s">
        <v>819</v>
      </c>
    </row>
    <row r="58" spans="1:4">
      <c r="A58">
        <v>57</v>
      </c>
      <c r="B58" t="s">
        <v>818</v>
      </c>
      <c r="C58" t="s">
        <v>824</v>
      </c>
      <c r="D58" t="s">
        <v>825</v>
      </c>
    </row>
    <row r="59" spans="1:4">
      <c r="A59">
        <v>58</v>
      </c>
      <c r="B59" t="s">
        <v>818</v>
      </c>
      <c r="C59" t="s">
        <v>826</v>
      </c>
      <c r="D59" t="s">
        <v>827</v>
      </c>
    </row>
    <row r="60" spans="1:4">
      <c r="A60">
        <v>59</v>
      </c>
      <c r="B60" t="s">
        <v>818</v>
      </c>
      <c r="C60" t="s">
        <v>828</v>
      </c>
      <c r="D60" t="s">
        <v>829</v>
      </c>
    </row>
    <row r="61" spans="1:4">
      <c r="A61">
        <v>60</v>
      </c>
      <c r="B61" t="s">
        <v>818</v>
      </c>
      <c r="C61" t="s">
        <v>830</v>
      </c>
      <c r="D61" t="s">
        <v>831</v>
      </c>
    </row>
    <row r="62" spans="1:4">
      <c r="A62">
        <v>61</v>
      </c>
      <c r="B62" t="s">
        <v>818</v>
      </c>
      <c r="C62" t="s">
        <v>832</v>
      </c>
      <c r="D62" t="s">
        <v>833</v>
      </c>
    </row>
    <row r="63" spans="1:4">
      <c r="A63">
        <v>62</v>
      </c>
      <c r="B63" t="s">
        <v>818</v>
      </c>
      <c r="C63" t="s">
        <v>834</v>
      </c>
      <c r="D63" t="s">
        <v>835</v>
      </c>
    </row>
    <row r="64" spans="1:4">
      <c r="A64">
        <v>63</v>
      </c>
      <c r="B64" t="s">
        <v>836</v>
      </c>
      <c r="C64" t="s">
        <v>838</v>
      </c>
      <c r="D64" t="s">
        <v>839</v>
      </c>
    </row>
    <row r="65" spans="1:4">
      <c r="A65">
        <v>64</v>
      </c>
      <c r="B65" t="s">
        <v>836</v>
      </c>
      <c r="C65" t="s">
        <v>840</v>
      </c>
      <c r="D65" t="s">
        <v>841</v>
      </c>
    </row>
    <row r="66" spans="1:4">
      <c r="A66">
        <v>65</v>
      </c>
      <c r="B66" t="s">
        <v>836</v>
      </c>
      <c r="C66" t="s">
        <v>842</v>
      </c>
      <c r="D66" t="s">
        <v>843</v>
      </c>
    </row>
    <row r="67" spans="1:4">
      <c r="A67">
        <v>66</v>
      </c>
      <c r="B67" t="s">
        <v>836</v>
      </c>
      <c r="C67" t="s">
        <v>836</v>
      </c>
      <c r="D67" t="s">
        <v>837</v>
      </c>
    </row>
    <row r="68" spans="1:4">
      <c r="A68">
        <v>67</v>
      </c>
      <c r="B68" t="s">
        <v>836</v>
      </c>
      <c r="C68" t="s">
        <v>844</v>
      </c>
      <c r="D68" t="s">
        <v>845</v>
      </c>
    </row>
    <row r="69" spans="1:4">
      <c r="A69">
        <v>68</v>
      </c>
      <c r="B69" t="s">
        <v>836</v>
      </c>
      <c r="C69" t="s">
        <v>846</v>
      </c>
      <c r="D69" t="s">
        <v>847</v>
      </c>
    </row>
    <row r="70" spans="1:4">
      <c r="A70">
        <v>69</v>
      </c>
      <c r="B70" t="s">
        <v>836</v>
      </c>
      <c r="C70" t="s">
        <v>848</v>
      </c>
      <c r="D70" t="s">
        <v>849</v>
      </c>
    </row>
    <row r="71" spans="1:4">
      <c r="A71">
        <v>70</v>
      </c>
      <c r="B71" t="s">
        <v>836</v>
      </c>
      <c r="C71" t="s">
        <v>850</v>
      </c>
      <c r="D71" t="s">
        <v>851</v>
      </c>
    </row>
    <row r="72" spans="1:4">
      <c r="A72">
        <v>71</v>
      </c>
      <c r="B72" t="s">
        <v>836</v>
      </c>
      <c r="C72" t="s">
        <v>852</v>
      </c>
      <c r="D72" t="s">
        <v>853</v>
      </c>
    </row>
    <row r="73" spans="1:4">
      <c r="A73">
        <v>72</v>
      </c>
      <c r="B73" t="s">
        <v>836</v>
      </c>
      <c r="C73" t="s">
        <v>854</v>
      </c>
      <c r="D73" t="s">
        <v>855</v>
      </c>
    </row>
    <row r="74" spans="1:4">
      <c r="A74">
        <v>73</v>
      </c>
      <c r="B74" t="s">
        <v>836</v>
      </c>
      <c r="C74" t="s">
        <v>856</v>
      </c>
      <c r="D74" t="s">
        <v>857</v>
      </c>
    </row>
    <row r="75" spans="1:4">
      <c r="A75">
        <v>74</v>
      </c>
      <c r="B75" t="s">
        <v>836</v>
      </c>
      <c r="C75" t="s">
        <v>858</v>
      </c>
      <c r="D75" t="s">
        <v>859</v>
      </c>
    </row>
    <row r="76" spans="1:4">
      <c r="A76">
        <v>75</v>
      </c>
      <c r="B76" t="s">
        <v>860</v>
      </c>
      <c r="C76" t="s">
        <v>862</v>
      </c>
      <c r="D76" t="s">
        <v>863</v>
      </c>
    </row>
    <row r="77" spans="1:4">
      <c r="A77">
        <v>76</v>
      </c>
      <c r="B77" t="s">
        <v>860</v>
      </c>
      <c r="C77" t="s">
        <v>864</v>
      </c>
      <c r="D77" t="s">
        <v>865</v>
      </c>
    </row>
    <row r="78" spans="1:4">
      <c r="A78">
        <v>77</v>
      </c>
      <c r="B78" t="s">
        <v>860</v>
      </c>
      <c r="C78" t="s">
        <v>860</v>
      </c>
      <c r="D78" t="s">
        <v>861</v>
      </c>
    </row>
    <row r="79" spans="1:4">
      <c r="A79">
        <v>78</v>
      </c>
      <c r="B79" t="s">
        <v>860</v>
      </c>
      <c r="C79" t="s">
        <v>866</v>
      </c>
      <c r="D79" t="s">
        <v>867</v>
      </c>
    </row>
    <row r="80" spans="1:4">
      <c r="A80">
        <v>79</v>
      </c>
      <c r="B80" t="s">
        <v>860</v>
      </c>
      <c r="C80" t="s">
        <v>868</v>
      </c>
      <c r="D80" t="s">
        <v>869</v>
      </c>
    </row>
    <row r="81" spans="1:4">
      <c r="A81">
        <v>80</v>
      </c>
      <c r="B81" t="s">
        <v>860</v>
      </c>
      <c r="C81" t="s">
        <v>870</v>
      </c>
      <c r="D81" t="s">
        <v>871</v>
      </c>
    </row>
    <row r="82" spans="1:4">
      <c r="A82">
        <v>81</v>
      </c>
      <c r="B82" t="s">
        <v>860</v>
      </c>
      <c r="C82" t="s">
        <v>872</v>
      </c>
      <c r="D82" t="s">
        <v>873</v>
      </c>
    </row>
    <row r="83" spans="1:4">
      <c r="A83">
        <v>82</v>
      </c>
      <c r="B83" t="s">
        <v>860</v>
      </c>
      <c r="C83" t="s">
        <v>874</v>
      </c>
      <c r="D83" t="s">
        <v>875</v>
      </c>
    </row>
    <row r="84" spans="1:4">
      <c r="A84">
        <v>83</v>
      </c>
      <c r="B84" t="s">
        <v>876</v>
      </c>
      <c r="C84" t="s">
        <v>878</v>
      </c>
      <c r="D84" t="s">
        <v>879</v>
      </c>
    </row>
    <row r="85" spans="1:4">
      <c r="A85">
        <v>84</v>
      </c>
      <c r="B85" t="s">
        <v>876</v>
      </c>
      <c r="C85" t="s">
        <v>880</v>
      </c>
      <c r="D85" t="s">
        <v>881</v>
      </c>
    </row>
    <row r="86" spans="1:4">
      <c r="A86">
        <v>85</v>
      </c>
      <c r="B86" t="s">
        <v>876</v>
      </c>
      <c r="C86" t="s">
        <v>866</v>
      </c>
      <c r="D86" t="s">
        <v>882</v>
      </c>
    </row>
    <row r="87" spans="1:4">
      <c r="A87">
        <v>86</v>
      </c>
      <c r="B87" t="s">
        <v>876</v>
      </c>
      <c r="C87" t="s">
        <v>883</v>
      </c>
      <c r="D87" t="s">
        <v>884</v>
      </c>
    </row>
    <row r="88" spans="1:4">
      <c r="A88">
        <v>87</v>
      </c>
      <c r="B88" t="s">
        <v>876</v>
      </c>
      <c r="C88" t="s">
        <v>885</v>
      </c>
      <c r="D88" t="s">
        <v>886</v>
      </c>
    </row>
    <row r="89" spans="1:4">
      <c r="A89">
        <v>88</v>
      </c>
      <c r="B89" t="s">
        <v>876</v>
      </c>
      <c r="C89" t="s">
        <v>876</v>
      </c>
      <c r="D89" t="s">
        <v>877</v>
      </c>
    </row>
    <row r="90" spans="1:4">
      <c r="A90">
        <v>89</v>
      </c>
      <c r="B90" t="s">
        <v>876</v>
      </c>
      <c r="C90" t="s">
        <v>887</v>
      </c>
      <c r="D90" t="s">
        <v>888</v>
      </c>
    </row>
    <row r="91" spans="1:4">
      <c r="A91">
        <v>90</v>
      </c>
      <c r="B91" t="s">
        <v>876</v>
      </c>
      <c r="C91" t="s">
        <v>889</v>
      </c>
      <c r="D91" t="s">
        <v>890</v>
      </c>
    </row>
    <row r="92" spans="1:4">
      <c r="A92">
        <v>91</v>
      </c>
      <c r="B92" t="s">
        <v>876</v>
      </c>
      <c r="C92" t="s">
        <v>891</v>
      </c>
      <c r="D92" t="s">
        <v>892</v>
      </c>
    </row>
    <row r="93" spans="1:4">
      <c r="A93">
        <v>92</v>
      </c>
      <c r="B93" t="s">
        <v>876</v>
      </c>
      <c r="C93" t="s">
        <v>893</v>
      </c>
      <c r="D93" t="s">
        <v>894</v>
      </c>
    </row>
    <row r="94" spans="1:4">
      <c r="A94">
        <v>93</v>
      </c>
      <c r="B94" t="s">
        <v>876</v>
      </c>
      <c r="C94" t="s">
        <v>895</v>
      </c>
      <c r="D94" t="s">
        <v>896</v>
      </c>
    </row>
    <row r="95" spans="1:4">
      <c r="A95">
        <v>94</v>
      </c>
      <c r="B95" t="s">
        <v>897</v>
      </c>
      <c r="C95" t="s">
        <v>899</v>
      </c>
      <c r="D95" t="s">
        <v>900</v>
      </c>
    </row>
    <row r="96" spans="1:4">
      <c r="A96">
        <v>95</v>
      </c>
      <c r="B96" t="s">
        <v>897</v>
      </c>
      <c r="C96" t="s">
        <v>897</v>
      </c>
      <c r="D96" t="s">
        <v>898</v>
      </c>
    </row>
    <row r="97" spans="1:4">
      <c r="A97">
        <v>96</v>
      </c>
      <c r="B97" t="s">
        <v>897</v>
      </c>
      <c r="C97" t="s">
        <v>901</v>
      </c>
      <c r="D97" t="s">
        <v>902</v>
      </c>
    </row>
    <row r="98" spans="1:4">
      <c r="A98">
        <v>97</v>
      </c>
      <c r="B98" t="s">
        <v>897</v>
      </c>
      <c r="C98" t="s">
        <v>903</v>
      </c>
      <c r="D98" t="s">
        <v>904</v>
      </c>
    </row>
    <row r="99" spans="1:4">
      <c r="A99">
        <v>98</v>
      </c>
      <c r="B99" t="s">
        <v>897</v>
      </c>
      <c r="C99" t="s">
        <v>905</v>
      </c>
      <c r="D99" t="s">
        <v>906</v>
      </c>
    </row>
    <row r="100" spans="1:4">
      <c r="A100">
        <v>99</v>
      </c>
      <c r="B100" t="s">
        <v>897</v>
      </c>
      <c r="C100" t="s">
        <v>907</v>
      </c>
      <c r="D100" t="s">
        <v>908</v>
      </c>
    </row>
    <row r="101" spans="1:4">
      <c r="A101">
        <v>100</v>
      </c>
      <c r="B101" t="s">
        <v>897</v>
      </c>
      <c r="C101" t="s">
        <v>909</v>
      </c>
      <c r="D101" t="s">
        <v>910</v>
      </c>
    </row>
    <row r="102" spans="1:4">
      <c r="A102">
        <v>101</v>
      </c>
      <c r="B102" t="s">
        <v>897</v>
      </c>
      <c r="C102" t="s">
        <v>911</v>
      </c>
      <c r="D102" t="s">
        <v>912</v>
      </c>
    </row>
    <row r="103" spans="1:4">
      <c r="A103">
        <v>102</v>
      </c>
      <c r="B103" t="s">
        <v>913</v>
      </c>
      <c r="C103" t="s">
        <v>913</v>
      </c>
      <c r="D103" t="s">
        <v>914</v>
      </c>
    </row>
    <row r="104" spans="1:4">
      <c r="A104">
        <v>103</v>
      </c>
      <c r="B104" t="s">
        <v>913</v>
      </c>
      <c r="C104" t="s">
        <v>915</v>
      </c>
      <c r="D104" t="s">
        <v>916</v>
      </c>
    </row>
    <row r="105" spans="1:4">
      <c r="A105">
        <v>104</v>
      </c>
      <c r="B105" t="s">
        <v>913</v>
      </c>
      <c r="C105" t="s">
        <v>917</v>
      </c>
      <c r="D105" t="s">
        <v>918</v>
      </c>
    </row>
    <row r="106" spans="1:4">
      <c r="A106">
        <v>105</v>
      </c>
      <c r="B106" t="s">
        <v>913</v>
      </c>
      <c r="C106" t="s">
        <v>919</v>
      </c>
      <c r="D106" t="s">
        <v>920</v>
      </c>
    </row>
    <row r="107" spans="1:4">
      <c r="A107">
        <v>106</v>
      </c>
      <c r="B107" t="s">
        <v>913</v>
      </c>
      <c r="C107" t="s">
        <v>921</v>
      </c>
      <c r="D107" t="s">
        <v>922</v>
      </c>
    </row>
    <row r="108" spans="1:4">
      <c r="A108">
        <v>107</v>
      </c>
      <c r="B108" t="s">
        <v>913</v>
      </c>
      <c r="C108" t="s">
        <v>834</v>
      </c>
      <c r="D108" t="s">
        <v>923</v>
      </c>
    </row>
    <row r="109" spans="1:4">
      <c r="A109">
        <v>108</v>
      </c>
      <c r="B109" t="s">
        <v>924</v>
      </c>
      <c r="C109" t="s">
        <v>926</v>
      </c>
      <c r="D109" t="s">
        <v>927</v>
      </c>
    </row>
    <row r="110" spans="1:4">
      <c r="A110">
        <v>109</v>
      </c>
      <c r="B110" t="s">
        <v>924</v>
      </c>
      <c r="C110" t="s">
        <v>928</v>
      </c>
      <c r="D110" t="s">
        <v>929</v>
      </c>
    </row>
    <row r="111" spans="1:4">
      <c r="A111">
        <v>110</v>
      </c>
      <c r="B111" t="s">
        <v>924</v>
      </c>
      <c r="C111" t="s">
        <v>930</v>
      </c>
      <c r="D111" t="s">
        <v>931</v>
      </c>
    </row>
    <row r="112" spans="1:4">
      <c r="A112">
        <v>111</v>
      </c>
      <c r="B112" t="s">
        <v>924</v>
      </c>
      <c r="C112" t="s">
        <v>932</v>
      </c>
      <c r="D112" t="s">
        <v>933</v>
      </c>
    </row>
    <row r="113" spans="1:4">
      <c r="A113">
        <v>112</v>
      </c>
      <c r="B113" t="s">
        <v>924</v>
      </c>
      <c r="C113" t="s">
        <v>934</v>
      </c>
      <c r="D113" t="s">
        <v>935</v>
      </c>
    </row>
    <row r="114" spans="1:4">
      <c r="A114">
        <v>113</v>
      </c>
      <c r="B114" t="s">
        <v>924</v>
      </c>
      <c r="C114" t="s">
        <v>936</v>
      </c>
      <c r="D114" t="s">
        <v>937</v>
      </c>
    </row>
    <row r="115" spans="1:4">
      <c r="A115">
        <v>114</v>
      </c>
      <c r="B115" t="s">
        <v>924</v>
      </c>
      <c r="C115" t="s">
        <v>938</v>
      </c>
      <c r="D115" t="s">
        <v>939</v>
      </c>
    </row>
    <row r="116" spans="1:4">
      <c r="A116">
        <v>115</v>
      </c>
      <c r="B116" t="s">
        <v>924</v>
      </c>
      <c r="C116" t="s">
        <v>870</v>
      </c>
      <c r="D116" t="s">
        <v>940</v>
      </c>
    </row>
    <row r="117" spans="1:4">
      <c r="A117">
        <v>116</v>
      </c>
      <c r="B117" t="s">
        <v>924</v>
      </c>
      <c r="C117" t="s">
        <v>941</v>
      </c>
      <c r="D117" t="s">
        <v>942</v>
      </c>
    </row>
    <row r="118" spans="1:4">
      <c r="A118">
        <v>117</v>
      </c>
      <c r="B118" t="s">
        <v>924</v>
      </c>
      <c r="C118" t="s">
        <v>924</v>
      </c>
      <c r="D118" t="s">
        <v>925</v>
      </c>
    </row>
    <row r="119" spans="1:4">
      <c r="A119">
        <v>118</v>
      </c>
      <c r="B119" t="s">
        <v>924</v>
      </c>
      <c r="C119" t="s">
        <v>943</v>
      </c>
      <c r="D119" t="s">
        <v>944</v>
      </c>
    </row>
    <row r="120" spans="1:4">
      <c r="A120">
        <v>119</v>
      </c>
      <c r="B120" t="s">
        <v>924</v>
      </c>
      <c r="C120" t="s">
        <v>945</v>
      </c>
      <c r="D120" t="s">
        <v>946</v>
      </c>
    </row>
    <row r="121" spans="1:4">
      <c r="A121">
        <v>120</v>
      </c>
      <c r="B121" t="s">
        <v>924</v>
      </c>
      <c r="C121" t="s">
        <v>947</v>
      </c>
      <c r="D121" t="s">
        <v>948</v>
      </c>
    </row>
    <row r="122" spans="1:4">
      <c r="A122">
        <v>121</v>
      </c>
      <c r="B122" t="s">
        <v>924</v>
      </c>
      <c r="C122" t="s">
        <v>949</v>
      </c>
      <c r="D122" t="s">
        <v>950</v>
      </c>
    </row>
    <row r="123" spans="1:4">
      <c r="A123">
        <v>122</v>
      </c>
      <c r="B123" t="s">
        <v>951</v>
      </c>
      <c r="C123" t="s">
        <v>953</v>
      </c>
      <c r="D123" t="s">
        <v>954</v>
      </c>
    </row>
    <row r="124" spans="1:4">
      <c r="A124">
        <v>123</v>
      </c>
      <c r="B124" t="s">
        <v>951</v>
      </c>
      <c r="C124" t="s">
        <v>955</v>
      </c>
      <c r="D124" t="s">
        <v>956</v>
      </c>
    </row>
    <row r="125" spans="1:4">
      <c r="A125">
        <v>124</v>
      </c>
      <c r="B125" t="s">
        <v>951</v>
      </c>
      <c r="C125" t="s">
        <v>957</v>
      </c>
      <c r="D125" t="s">
        <v>958</v>
      </c>
    </row>
    <row r="126" spans="1:4">
      <c r="A126">
        <v>125</v>
      </c>
      <c r="B126" t="s">
        <v>951</v>
      </c>
      <c r="C126" t="s">
        <v>959</v>
      </c>
      <c r="D126" t="s">
        <v>960</v>
      </c>
    </row>
    <row r="127" spans="1:4">
      <c r="A127">
        <v>126</v>
      </c>
      <c r="B127" t="s">
        <v>951</v>
      </c>
      <c r="C127" t="s">
        <v>961</v>
      </c>
      <c r="D127" t="s">
        <v>962</v>
      </c>
    </row>
    <row r="128" spans="1:4">
      <c r="A128">
        <v>127</v>
      </c>
      <c r="B128" t="s">
        <v>951</v>
      </c>
      <c r="C128" t="s">
        <v>963</v>
      </c>
      <c r="D128" t="s">
        <v>964</v>
      </c>
    </row>
    <row r="129" spans="1:4">
      <c r="A129">
        <v>128</v>
      </c>
      <c r="B129" t="s">
        <v>951</v>
      </c>
      <c r="C129" t="s">
        <v>965</v>
      </c>
      <c r="D129" t="s">
        <v>966</v>
      </c>
    </row>
    <row r="130" spans="1:4">
      <c r="A130">
        <v>129</v>
      </c>
      <c r="B130" t="s">
        <v>951</v>
      </c>
      <c r="C130" t="s">
        <v>967</v>
      </c>
      <c r="D130" t="s">
        <v>968</v>
      </c>
    </row>
    <row r="131" spans="1:4">
      <c r="A131">
        <v>130</v>
      </c>
      <c r="B131" t="s">
        <v>951</v>
      </c>
      <c r="C131" t="s">
        <v>889</v>
      </c>
      <c r="D131" t="s">
        <v>969</v>
      </c>
    </row>
    <row r="132" spans="1:4">
      <c r="A132">
        <v>131</v>
      </c>
      <c r="B132" t="s">
        <v>951</v>
      </c>
      <c r="C132" t="s">
        <v>951</v>
      </c>
      <c r="D132" t="s">
        <v>952</v>
      </c>
    </row>
    <row r="133" spans="1:4">
      <c r="A133">
        <v>132</v>
      </c>
      <c r="B133" t="s">
        <v>951</v>
      </c>
      <c r="C133" t="s">
        <v>970</v>
      </c>
      <c r="D133" t="s">
        <v>971</v>
      </c>
    </row>
    <row r="134" spans="1:4">
      <c r="A134">
        <v>133</v>
      </c>
      <c r="B134" t="s">
        <v>951</v>
      </c>
      <c r="C134" t="s">
        <v>972</v>
      </c>
      <c r="D134" t="s">
        <v>973</v>
      </c>
    </row>
    <row r="135" spans="1:4">
      <c r="A135">
        <v>134</v>
      </c>
      <c r="B135" t="s">
        <v>951</v>
      </c>
      <c r="C135" t="s">
        <v>974</v>
      </c>
      <c r="D135" t="s">
        <v>975</v>
      </c>
    </row>
    <row r="136" spans="1:4">
      <c r="A136">
        <v>135</v>
      </c>
      <c r="B136" t="s">
        <v>951</v>
      </c>
      <c r="C136" t="s">
        <v>976</v>
      </c>
      <c r="D136" t="s">
        <v>977</v>
      </c>
    </row>
    <row r="137" spans="1:4">
      <c r="A137">
        <v>136</v>
      </c>
      <c r="B137" t="s">
        <v>951</v>
      </c>
      <c r="C137" t="s">
        <v>978</v>
      </c>
      <c r="D137" t="s">
        <v>979</v>
      </c>
    </row>
    <row r="138" spans="1:4">
      <c r="A138">
        <v>137</v>
      </c>
      <c r="B138" t="s">
        <v>951</v>
      </c>
      <c r="C138" t="s">
        <v>980</v>
      </c>
      <c r="D138" t="s">
        <v>981</v>
      </c>
    </row>
    <row r="139" spans="1:4">
      <c r="A139">
        <v>138</v>
      </c>
      <c r="B139" t="s">
        <v>951</v>
      </c>
      <c r="C139" t="s">
        <v>982</v>
      </c>
      <c r="D139" t="s">
        <v>983</v>
      </c>
    </row>
    <row r="140" spans="1:4">
      <c r="A140">
        <v>139</v>
      </c>
      <c r="B140" t="s">
        <v>984</v>
      </c>
      <c r="C140" t="s">
        <v>986</v>
      </c>
      <c r="D140" t="s">
        <v>987</v>
      </c>
    </row>
    <row r="141" spans="1:4">
      <c r="A141">
        <v>140</v>
      </c>
      <c r="B141" t="s">
        <v>984</v>
      </c>
      <c r="C141" t="s">
        <v>988</v>
      </c>
      <c r="D141" t="s">
        <v>989</v>
      </c>
    </row>
    <row r="142" spans="1:4">
      <c r="A142">
        <v>141</v>
      </c>
      <c r="B142" t="s">
        <v>984</v>
      </c>
      <c r="C142" t="s">
        <v>990</v>
      </c>
      <c r="D142" t="s">
        <v>991</v>
      </c>
    </row>
    <row r="143" spans="1:4">
      <c r="A143">
        <v>142</v>
      </c>
      <c r="B143" t="s">
        <v>984</v>
      </c>
      <c r="C143" t="s">
        <v>992</v>
      </c>
      <c r="D143" t="s">
        <v>993</v>
      </c>
    </row>
    <row r="144" spans="1:4">
      <c r="A144">
        <v>143</v>
      </c>
      <c r="B144" t="s">
        <v>984</v>
      </c>
      <c r="C144" t="s">
        <v>994</v>
      </c>
      <c r="D144" t="s">
        <v>995</v>
      </c>
    </row>
    <row r="145" spans="1:4">
      <c r="A145">
        <v>144</v>
      </c>
      <c r="B145" t="s">
        <v>984</v>
      </c>
      <c r="C145" t="s">
        <v>984</v>
      </c>
      <c r="D145" t="s">
        <v>985</v>
      </c>
    </row>
    <row r="146" spans="1:4">
      <c r="A146">
        <v>145</v>
      </c>
      <c r="B146" t="s">
        <v>984</v>
      </c>
      <c r="C146" t="s">
        <v>856</v>
      </c>
      <c r="D146" t="s">
        <v>996</v>
      </c>
    </row>
    <row r="147" spans="1:4">
      <c r="A147">
        <v>146</v>
      </c>
      <c r="B147" t="s">
        <v>984</v>
      </c>
      <c r="C147" t="s">
        <v>997</v>
      </c>
      <c r="D147" t="s">
        <v>998</v>
      </c>
    </row>
    <row r="148" spans="1:4">
      <c r="A148">
        <v>147</v>
      </c>
      <c r="B148" t="s">
        <v>984</v>
      </c>
      <c r="C148" t="s">
        <v>999</v>
      </c>
      <c r="D148" t="s">
        <v>1000</v>
      </c>
    </row>
    <row r="149" spans="1:4">
      <c r="A149">
        <v>148</v>
      </c>
      <c r="B149" t="s">
        <v>1001</v>
      </c>
      <c r="C149" t="s">
        <v>1003</v>
      </c>
      <c r="D149" t="s">
        <v>1004</v>
      </c>
    </row>
    <row r="150" spans="1:4">
      <c r="A150">
        <v>149</v>
      </c>
      <c r="B150" t="s">
        <v>1001</v>
      </c>
      <c r="C150" t="s">
        <v>1005</v>
      </c>
      <c r="D150" t="s">
        <v>1006</v>
      </c>
    </row>
    <row r="151" spans="1:4">
      <c r="A151">
        <v>150</v>
      </c>
      <c r="B151" t="s">
        <v>1001</v>
      </c>
      <c r="C151" t="s">
        <v>1007</v>
      </c>
      <c r="D151" t="s">
        <v>1008</v>
      </c>
    </row>
    <row r="152" spans="1:4">
      <c r="A152">
        <v>151</v>
      </c>
      <c r="B152" t="s">
        <v>1001</v>
      </c>
      <c r="C152" t="s">
        <v>1009</v>
      </c>
      <c r="D152" t="s">
        <v>1010</v>
      </c>
    </row>
    <row r="153" spans="1:4">
      <c r="A153">
        <v>152</v>
      </c>
      <c r="B153" t="s">
        <v>1001</v>
      </c>
      <c r="C153" t="s">
        <v>1011</v>
      </c>
      <c r="D153" t="s">
        <v>1012</v>
      </c>
    </row>
    <row r="154" spans="1:4">
      <c r="A154">
        <v>153</v>
      </c>
      <c r="B154" t="s">
        <v>1001</v>
      </c>
      <c r="C154" t="s">
        <v>1013</v>
      </c>
      <c r="D154" t="s">
        <v>1014</v>
      </c>
    </row>
    <row r="155" spans="1:4">
      <c r="A155">
        <v>154</v>
      </c>
      <c r="B155" t="s">
        <v>1001</v>
      </c>
      <c r="C155" t="s">
        <v>1001</v>
      </c>
      <c r="D155" t="s">
        <v>1002</v>
      </c>
    </row>
    <row r="156" spans="1:4">
      <c r="A156">
        <v>155</v>
      </c>
      <c r="B156" t="s">
        <v>1001</v>
      </c>
      <c r="C156" t="s">
        <v>1015</v>
      </c>
      <c r="D156" t="s">
        <v>1016</v>
      </c>
    </row>
    <row r="157" spans="1:4">
      <c r="A157">
        <v>156</v>
      </c>
      <c r="B157" t="s">
        <v>1001</v>
      </c>
      <c r="C157" t="s">
        <v>1017</v>
      </c>
      <c r="D157" t="s">
        <v>1018</v>
      </c>
    </row>
    <row r="158" spans="1:4">
      <c r="A158">
        <v>157</v>
      </c>
      <c r="B158" t="s">
        <v>1001</v>
      </c>
      <c r="C158" t="s">
        <v>1019</v>
      </c>
      <c r="D158" t="s">
        <v>1020</v>
      </c>
    </row>
    <row r="159" spans="1:4">
      <c r="A159">
        <v>158</v>
      </c>
      <c r="B159" t="s">
        <v>1001</v>
      </c>
      <c r="C159" t="s">
        <v>1021</v>
      </c>
      <c r="D159" t="s">
        <v>1022</v>
      </c>
    </row>
    <row r="160" spans="1:4">
      <c r="A160">
        <v>159</v>
      </c>
      <c r="B160" t="s">
        <v>1001</v>
      </c>
      <c r="C160" t="s">
        <v>1023</v>
      </c>
      <c r="D160" t="s">
        <v>1024</v>
      </c>
    </row>
    <row r="161" spans="1:4">
      <c r="A161">
        <v>160</v>
      </c>
      <c r="B161" t="s">
        <v>1001</v>
      </c>
      <c r="C161" t="s">
        <v>1025</v>
      </c>
      <c r="D161" t="s">
        <v>1026</v>
      </c>
    </row>
    <row r="162" spans="1:4">
      <c r="A162">
        <v>161</v>
      </c>
      <c r="B162" t="s">
        <v>1001</v>
      </c>
      <c r="C162" t="s">
        <v>1027</v>
      </c>
      <c r="D162" t="s">
        <v>1028</v>
      </c>
    </row>
    <row r="163" spans="1:4">
      <c r="A163">
        <v>162</v>
      </c>
      <c r="B163" t="s">
        <v>1001</v>
      </c>
      <c r="C163" t="s">
        <v>1029</v>
      </c>
      <c r="D163" t="s">
        <v>1030</v>
      </c>
    </row>
    <row r="164" spans="1:4">
      <c r="A164">
        <v>163</v>
      </c>
      <c r="B164" t="s">
        <v>1031</v>
      </c>
      <c r="C164" t="s">
        <v>1033</v>
      </c>
      <c r="D164" t="s">
        <v>1034</v>
      </c>
    </row>
    <row r="165" spans="1:4">
      <c r="A165">
        <v>164</v>
      </c>
      <c r="B165" t="s">
        <v>1031</v>
      </c>
      <c r="C165" t="s">
        <v>1035</v>
      </c>
      <c r="D165" t="s">
        <v>1036</v>
      </c>
    </row>
    <row r="166" spans="1:4">
      <c r="A166">
        <v>165</v>
      </c>
      <c r="B166" t="s">
        <v>1031</v>
      </c>
      <c r="C166" t="s">
        <v>1031</v>
      </c>
      <c r="D166" t="s">
        <v>1032</v>
      </c>
    </row>
    <row r="167" spans="1:4">
      <c r="A167">
        <v>166</v>
      </c>
      <c r="B167" t="s">
        <v>1031</v>
      </c>
      <c r="C167" t="s">
        <v>1037</v>
      </c>
      <c r="D167" t="s">
        <v>1038</v>
      </c>
    </row>
    <row r="168" spans="1:4">
      <c r="A168">
        <v>167</v>
      </c>
      <c r="B168" t="s">
        <v>1031</v>
      </c>
      <c r="C168" t="s">
        <v>1039</v>
      </c>
      <c r="D168" t="s">
        <v>1040</v>
      </c>
    </row>
    <row r="169" spans="1:4">
      <c r="A169">
        <v>168</v>
      </c>
      <c r="B169" t="s">
        <v>1031</v>
      </c>
      <c r="C169" t="s">
        <v>1041</v>
      </c>
      <c r="D169" t="s">
        <v>1042</v>
      </c>
    </row>
    <row r="170" spans="1:4">
      <c r="A170">
        <v>169</v>
      </c>
      <c r="B170" t="s">
        <v>1031</v>
      </c>
      <c r="C170" t="s">
        <v>1043</v>
      </c>
      <c r="D170" t="s">
        <v>1044</v>
      </c>
    </row>
    <row r="171" spans="1:4">
      <c r="A171">
        <v>170</v>
      </c>
      <c r="B171" t="s">
        <v>1031</v>
      </c>
      <c r="C171" t="s">
        <v>1045</v>
      </c>
      <c r="D171" t="s">
        <v>1046</v>
      </c>
    </row>
    <row r="172" spans="1:4">
      <c r="A172">
        <v>171</v>
      </c>
      <c r="B172" t="s">
        <v>1031</v>
      </c>
      <c r="C172" t="s">
        <v>1047</v>
      </c>
      <c r="D172" t="s">
        <v>1048</v>
      </c>
    </row>
    <row r="173" spans="1:4">
      <c r="A173">
        <v>172</v>
      </c>
      <c r="B173" t="s">
        <v>1049</v>
      </c>
      <c r="C173" t="s">
        <v>1051</v>
      </c>
      <c r="D173" t="s">
        <v>1052</v>
      </c>
    </row>
    <row r="174" spans="1:4">
      <c r="A174">
        <v>173</v>
      </c>
      <c r="B174" t="s">
        <v>1049</v>
      </c>
      <c r="C174" t="s">
        <v>1053</v>
      </c>
      <c r="D174" t="s">
        <v>1054</v>
      </c>
    </row>
    <row r="175" spans="1:4">
      <c r="A175">
        <v>174</v>
      </c>
      <c r="B175" t="s">
        <v>1049</v>
      </c>
      <c r="C175" t="s">
        <v>1055</v>
      </c>
      <c r="D175" t="s">
        <v>1056</v>
      </c>
    </row>
    <row r="176" spans="1:4">
      <c r="A176">
        <v>175</v>
      </c>
      <c r="B176" t="s">
        <v>1049</v>
      </c>
      <c r="C176" t="s">
        <v>1057</v>
      </c>
      <c r="D176" t="s">
        <v>1058</v>
      </c>
    </row>
    <row r="177" spans="1:4">
      <c r="A177">
        <v>176</v>
      </c>
      <c r="B177" t="s">
        <v>1049</v>
      </c>
      <c r="C177" t="s">
        <v>1059</v>
      </c>
      <c r="D177" t="s">
        <v>1060</v>
      </c>
    </row>
    <row r="178" spans="1:4">
      <c r="A178">
        <v>177</v>
      </c>
      <c r="B178" t="s">
        <v>1049</v>
      </c>
      <c r="C178" t="s">
        <v>1049</v>
      </c>
      <c r="D178" t="s">
        <v>1050</v>
      </c>
    </row>
    <row r="179" spans="1:4">
      <c r="A179">
        <v>178</v>
      </c>
      <c r="B179" t="s">
        <v>1049</v>
      </c>
      <c r="C179" t="s">
        <v>1061</v>
      </c>
      <c r="D179" t="s">
        <v>1062</v>
      </c>
    </row>
    <row r="180" spans="1:4">
      <c r="A180">
        <v>179</v>
      </c>
      <c r="B180" t="s">
        <v>1049</v>
      </c>
      <c r="C180" t="s">
        <v>1063</v>
      </c>
      <c r="D180" t="s">
        <v>1064</v>
      </c>
    </row>
    <row r="181" spans="1:4">
      <c r="A181">
        <v>180</v>
      </c>
      <c r="B181" t="s">
        <v>1049</v>
      </c>
      <c r="C181" t="s">
        <v>1065</v>
      </c>
      <c r="D181" t="s">
        <v>1066</v>
      </c>
    </row>
    <row r="182" spans="1:4">
      <c r="A182">
        <v>181</v>
      </c>
      <c r="B182" t="s">
        <v>1067</v>
      </c>
      <c r="C182" t="s">
        <v>1069</v>
      </c>
      <c r="D182" t="s">
        <v>1070</v>
      </c>
    </row>
    <row r="183" spans="1:4">
      <c r="A183">
        <v>182</v>
      </c>
      <c r="B183" t="s">
        <v>1067</v>
      </c>
      <c r="C183" t="s">
        <v>1071</v>
      </c>
      <c r="D183" t="s">
        <v>1072</v>
      </c>
    </row>
    <row r="184" spans="1:4">
      <c r="A184">
        <v>183</v>
      </c>
      <c r="B184" t="s">
        <v>1067</v>
      </c>
      <c r="C184" t="s">
        <v>1073</v>
      </c>
      <c r="D184" t="s">
        <v>1074</v>
      </c>
    </row>
    <row r="185" spans="1:4">
      <c r="A185">
        <v>184</v>
      </c>
      <c r="B185" t="s">
        <v>1067</v>
      </c>
      <c r="C185" t="s">
        <v>1075</v>
      </c>
      <c r="D185" t="s">
        <v>1076</v>
      </c>
    </row>
    <row r="186" spans="1:4">
      <c r="A186">
        <v>185</v>
      </c>
      <c r="B186" t="s">
        <v>1067</v>
      </c>
      <c r="C186" t="s">
        <v>1077</v>
      </c>
      <c r="D186" t="s">
        <v>1078</v>
      </c>
    </row>
    <row r="187" spans="1:4">
      <c r="A187">
        <v>186</v>
      </c>
      <c r="B187" t="s">
        <v>1067</v>
      </c>
      <c r="C187" t="s">
        <v>1079</v>
      </c>
      <c r="D187" t="s">
        <v>1080</v>
      </c>
    </row>
    <row r="188" spans="1:4">
      <c r="A188">
        <v>187</v>
      </c>
      <c r="B188" t="s">
        <v>1067</v>
      </c>
      <c r="C188" t="s">
        <v>1081</v>
      </c>
      <c r="D188" t="s">
        <v>1082</v>
      </c>
    </row>
    <row r="189" spans="1:4">
      <c r="A189">
        <v>188</v>
      </c>
      <c r="B189" t="s">
        <v>1067</v>
      </c>
      <c r="C189" t="s">
        <v>1083</v>
      </c>
      <c r="D189" t="s">
        <v>1084</v>
      </c>
    </row>
    <row r="190" spans="1:4">
      <c r="A190">
        <v>189</v>
      </c>
      <c r="B190" t="s">
        <v>1067</v>
      </c>
      <c r="C190" t="s">
        <v>1085</v>
      </c>
      <c r="D190" t="s">
        <v>1086</v>
      </c>
    </row>
    <row r="191" spans="1:4">
      <c r="A191">
        <v>190</v>
      </c>
      <c r="B191" t="s">
        <v>1067</v>
      </c>
      <c r="C191" t="s">
        <v>1087</v>
      </c>
      <c r="D191" t="s">
        <v>1088</v>
      </c>
    </row>
    <row r="192" spans="1:4">
      <c r="A192">
        <v>191</v>
      </c>
      <c r="B192" t="s">
        <v>1067</v>
      </c>
      <c r="C192" t="s">
        <v>1067</v>
      </c>
      <c r="D192" t="s">
        <v>1068</v>
      </c>
    </row>
    <row r="193" spans="1:4">
      <c r="A193">
        <v>192</v>
      </c>
      <c r="B193" t="s">
        <v>1067</v>
      </c>
      <c r="C193" t="s">
        <v>1089</v>
      </c>
      <c r="D193" t="s">
        <v>1090</v>
      </c>
    </row>
    <row r="194" spans="1:4">
      <c r="A194">
        <v>193</v>
      </c>
      <c r="B194" t="s">
        <v>1067</v>
      </c>
      <c r="C194" t="s">
        <v>1091</v>
      </c>
      <c r="D194" t="s">
        <v>1092</v>
      </c>
    </row>
    <row r="195" spans="1:4">
      <c r="A195">
        <v>194</v>
      </c>
      <c r="B195" t="s">
        <v>1067</v>
      </c>
      <c r="C195" t="s">
        <v>1093</v>
      </c>
      <c r="D195" t="s">
        <v>1094</v>
      </c>
    </row>
    <row r="196" spans="1:4">
      <c r="A196">
        <v>195</v>
      </c>
      <c r="B196" t="s">
        <v>1067</v>
      </c>
      <c r="C196" t="s">
        <v>1095</v>
      </c>
      <c r="D196" t="s">
        <v>1096</v>
      </c>
    </row>
    <row r="197" spans="1:4">
      <c r="A197">
        <v>196</v>
      </c>
      <c r="B197" t="s">
        <v>1067</v>
      </c>
      <c r="C197" t="s">
        <v>1097</v>
      </c>
      <c r="D197" t="s">
        <v>1098</v>
      </c>
    </row>
    <row r="198" spans="1:4">
      <c r="A198">
        <v>197</v>
      </c>
      <c r="B198" t="s">
        <v>1067</v>
      </c>
      <c r="C198" t="s">
        <v>1099</v>
      </c>
      <c r="D198" t="s">
        <v>1100</v>
      </c>
    </row>
    <row r="199" spans="1:4">
      <c r="A199">
        <v>198</v>
      </c>
      <c r="B199" t="s">
        <v>1067</v>
      </c>
      <c r="C199" t="s">
        <v>1101</v>
      </c>
      <c r="D199" t="s">
        <v>1102</v>
      </c>
    </row>
    <row r="200" spans="1:4">
      <c r="A200">
        <v>199</v>
      </c>
      <c r="B200" t="s">
        <v>1103</v>
      </c>
      <c r="C200" t="s">
        <v>794</v>
      </c>
      <c r="D200" t="s">
        <v>1105</v>
      </c>
    </row>
    <row r="201" spans="1:4">
      <c r="A201">
        <v>200</v>
      </c>
      <c r="B201" t="s">
        <v>1103</v>
      </c>
      <c r="C201" t="s">
        <v>1106</v>
      </c>
      <c r="D201" t="s">
        <v>1107</v>
      </c>
    </row>
    <row r="202" spans="1:4">
      <c r="A202">
        <v>201</v>
      </c>
      <c r="B202" t="s">
        <v>1103</v>
      </c>
      <c r="C202" t="s">
        <v>1108</v>
      </c>
      <c r="D202" t="s">
        <v>1109</v>
      </c>
    </row>
    <row r="203" spans="1:4">
      <c r="A203">
        <v>202</v>
      </c>
      <c r="B203" t="s">
        <v>1103</v>
      </c>
      <c r="C203" t="s">
        <v>1110</v>
      </c>
      <c r="D203" t="s">
        <v>1111</v>
      </c>
    </row>
    <row r="204" spans="1:4">
      <c r="A204">
        <v>203</v>
      </c>
      <c r="B204" t="s">
        <v>1103</v>
      </c>
      <c r="C204" t="s">
        <v>1112</v>
      </c>
      <c r="D204" t="s">
        <v>1113</v>
      </c>
    </row>
    <row r="205" spans="1:4">
      <c r="A205">
        <v>204</v>
      </c>
      <c r="B205" t="s">
        <v>1103</v>
      </c>
      <c r="C205" t="s">
        <v>1114</v>
      </c>
      <c r="D205" t="s">
        <v>1115</v>
      </c>
    </row>
    <row r="206" spans="1:4">
      <c r="A206">
        <v>205</v>
      </c>
      <c r="B206" t="s">
        <v>1103</v>
      </c>
      <c r="C206" t="s">
        <v>1116</v>
      </c>
      <c r="D206" t="s">
        <v>1117</v>
      </c>
    </row>
    <row r="207" spans="1:4">
      <c r="A207">
        <v>206</v>
      </c>
      <c r="B207" t="s">
        <v>1103</v>
      </c>
      <c r="C207" t="s">
        <v>1118</v>
      </c>
      <c r="D207" t="s">
        <v>1119</v>
      </c>
    </row>
    <row r="208" spans="1:4">
      <c r="A208">
        <v>207</v>
      </c>
      <c r="B208" t="s">
        <v>1103</v>
      </c>
      <c r="C208" t="s">
        <v>1120</v>
      </c>
      <c r="D208" t="s">
        <v>1121</v>
      </c>
    </row>
    <row r="209" spans="1:4">
      <c r="A209">
        <v>208</v>
      </c>
      <c r="B209" t="s">
        <v>1103</v>
      </c>
      <c r="C209" t="s">
        <v>852</v>
      </c>
      <c r="D209" t="s">
        <v>1122</v>
      </c>
    </row>
    <row r="210" spans="1:4">
      <c r="A210">
        <v>209</v>
      </c>
      <c r="B210" t="s">
        <v>1103</v>
      </c>
      <c r="C210" t="s">
        <v>1103</v>
      </c>
      <c r="D210" t="s">
        <v>1104</v>
      </c>
    </row>
    <row r="211" spans="1:4">
      <c r="A211">
        <v>210</v>
      </c>
      <c r="B211" t="s">
        <v>1103</v>
      </c>
      <c r="C211" t="s">
        <v>1123</v>
      </c>
      <c r="D211" t="s">
        <v>1124</v>
      </c>
    </row>
    <row r="212" spans="1:4">
      <c r="A212">
        <v>211</v>
      </c>
      <c r="B212" t="s">
        <v>1103</v>
      </c>
      <c r="C212" t="s">
        <v>1125</v>
      </c>
      <c r="D212" t="s">
        <v>1126</v>
      </c>
    </row>
    <row r="213" spans="1:4">
      <c r="A213">
        <v>212</v>
      </c>
      <c r="B213" t="s">
        <v>1103</v>
      </c>
      <c r="C213" t="s">
        <v>1127</v>
      </c>
      <c r="D213" t="s">
        <v>1128</v>
      </c>
    </row>
    <row r="214" spans="1:4">
      <c r="A214">
        <v>213</v>
      </c>
      <c r="B214" t="s">
        <v>1103</v>
      </c>
      <c r="C214" t="s">
        <v>1129</v>
      </c>
      <c r="D214" t="s">
        <v>1130</v>
      </c>
    </row>
    <row r="215" spans="1:4">
      <c r="A215">
        <v>214</v>
      </c>
      <c r="B215" t="s">
        <v>1131</v>
      </c>
      <c r="C215" t="s">
        <v>1133</v>
      </c>
      <c r="D215" t="s">
        <v>1134</v>
      </c>
    </row>
    <row r="216" spans="1:4">
      <c r="A216">
        <v>215</v>
      </c>
      <c r="B216" t="s">
        <v>1131</v>
      </c>
      <c r="C216" t="s">
        <v>1135</v>
      </c>
      <c r="D216" t="s">
        <v>1136</v>
      </c>
    </row>
    <row r="217" spans="1:4">
      <c r="A217">
        <v>216</v>
      </c>
      <c r="B217" t="s">
        <v>1131</v>
      </c>
      <c r="C217" t="s">
        <v>1137</v>
      </c>
      <c r="D217" t="s">
        <v>1138</v>
      </c>
    </row>
    <row r="218" spans="1:4">
      <c r="A218">
        <v>217</v>
      </c>
      <c r="B218" t="s">
        <v>1131</v>
      </c>
      <c r="C218" t="s">
        <v>1139</v>
      </c>
      <c r="D218" t="s">
        <v>1140</v>
      </c>
    </row>
    <row r="219" spans="1:4">
      <c r="A219">
        <v>218</v>
      </c>
      <c r="B219" t="s">
        <v>1131</v>
      </c>
      <c r="C219" t="s">
        <v>1141</v>
      </c>
      <c r="D219" t="s">
        <v>1142</v>
      </c>
    </row>
    <row r="220" spans="1:4">
      <c r="A220">
        <v>219</v>
      </c>
      <c r="B220" t="s">
        <v>1131</v>
      </c>
      <c r="C220" t="s">
        <v>974</v>
      </c>
      <c r="D220" t="s">
        <v>1143</v>
      </c>
    </row>
    <row r="221" spans="1:4">
      <c r="A221">
        <v>220</v>
      </c>
      <c r="B221" t="s">
        <v>1131</v>
      </c>
      <c r="C221" t="s">
        <v>1144</v>
      </c>
      <c r="D221" t="s">
        <v>1145</v>
      </c>
    </row>
    <row r="222" spans="1:4">
      <c r="A222">
        <v>221</v>
      </c>
      <c r="B222" t="s">
        <v>1131</v>
      </c>
      <c r="C222" t="s">
        <v>1131</v>
      </c>
      <c r="D222" t="s">
        <v>1132</v>
      </c>
    </row>
    <row r="223" spans="1:4">
      <c r="A223">
        <v>222</v>
      </c>
      <c r="B223" t="s">
        <v>1131</v>
      </c>
      <c r="C223" t="s">
        <v>1146</v>
      </c>
      <c r="D223" t="s">
        <v>1147</v>
      </c>
    </row>
    <row r="224" spans="1:4">
      <c r="A224">
        <v>223</v>
      </c>
      <c r="B224" t="s">
        <v>1148</v>
      </c>
      <c r="C224" t="s">
        <v>1150</v>
      </c>
      <c r="D224" t="s">
        <v>1151</v>
      </c>
    </row>
    <row r="225" spans="1:4">
      <c r="A225">
        <v>224</v>
      </c>
      <c r="B225" t="s">
        <v>1148</v>
      </c>
      <c r="C225" t="s">
        <v>1152</v>
      </c>
      <c r="D225" t="s">
        <v>1153</v>
      </c>
    </row>
    <row r="226" spans="1:4">
      <c r="A226">
        <v>225</v>
      </c>
      <c r="B226" t="s">
        <v>1148</v>
      </c>
      <c r="C226" t="s">
        <v>1154</v>
      </c>
      <c r="D226" t="s">
        <v>1155</v>
      </c>
    </row>
    <row r="227" spans="1:4">
      <c r="A227">
        <v>226</v>
      </c>
      <c r="B227" t="s">
        <v>1148</v>
      </c>
      <c r="C227" t="s">
        <v>1156</v>
      </c>
      <c r="D227" t="s">
        <v>1157</v>
      </c>
    </row>
    <row r="228" spans="1:4">
      <c r="A228">
        <v>227</v>
      </c>
      <c r="B228" t="s">
        <v>1148</v>
      </c>
      <c r="C228" t="s">
        <v>1158</v>
      </c>
      <c r="D228" t="s">
        <v>1159</v>
      </c>
    </row>
    <row r="229" spans="1:4">
      <c r="A229">
        <v>228</v>
      </c>
      <c r="B229" t="s">
        <v>1148</v>
      </c>
      <c r="C229" t="s">
        <v>1160</v>
      </c>
      <c r="D229" t="s">
        <v>1161</v>
      </c>
    </row>
    <row r="230" spans="1:4">
      <c r="A230">
        <v>229</v>
      </c>
      <c r="B230" t="s">
        <v>1148</v>
      </c>
      <c r="C230" t="s">
        <v>1148</v>
      </c>
      <c r="D230" t="s">
        <v>1149</v>
      </c>
    </row>
    <row r="231" spans="1:4">
      <c r="A231">
        <v>230</v>
      </c>
      <c r="B231" t="s">
        <v>1148</v>
      </c>
      <c r="C231" t="s">
        <v>1162</v>
      </c>
      <c r="D231" t="s">
        <v>1163</v>
      </c>
    </row>
    <row r="232" spans="1:4">
      <c r="A232">
        <v>231</v>
      </c>
      <c r="B232" t="s">
        <v>1164</v>
      </c>
      <c r="C232" t="s">
        <v>1166</v>
      </c>
      <c r="D232" t="s">
        <v>1167</v>
      </c>
    </row>
    <row r="233" spans="1:4">
      <c r="A233">
        <v>232</v>
      </c>
      <c r="B233" t="s">
        <v>1164</v>
      </c>
      <c r="C233" t="s">
        <v>1168</v>
      </c>
      <c r="D233" t="s">
        <v>1169</v>
      </c>
    </row>
    <row r="234" spans="1:4">
      <c r="A234">
        <v>233</v>
      </c>
      <c r="B234" t="s">
        <v>1164</v>
      </c>
      <c r="C234" t="s">
        <v>1170</v>
      </c>
      <c r="D234" t="s">
        <v>1171</v>
      </c>
    </row>
    <row r="235" spans="1:4">
      <c r="A235">
        <v>234</v>
      </c>
      <c r="B235" t="s">
        <v>1164</v>
      </c>
      <c r="C235" t="s">
        <v>1172</v>
      </c>
      <c r="D235" t="s">
        <v>1173</v>
      </c>
    </row>
    <row r="236" spans="1:4">
      <c r="A236">
        <v>235</v>
      </c>
      <c r="B236" t="s">
        <v>1164</v>
      </c>
      <c r="C236" t="s">
        <v>1174</v>
      </c>
      <c r="D236" t="s">
        <v>1175</v>
      </c>
    </row>
    <row r="237" spans="1:4">
      <c r="A237">
        <v>236</v>
      </c>
      <c r="B237" t="s">
        <v>1164</v>
      </c>
      <c r="C237" t="s">
        <v>974</v>
      </c>
      <c r="D237" t="s">
        <v>1176</v>
      </c>
    </row>
    <row r="238" spans="1:4">
      <c r="A238">
        <v>237</v>
      </c>
      <c r="B238" t="s">
        <v>1164</v>
      </c>
      <c r="C238" t="s">
        <v>1177</v>
      </c>
      <c r="D238" t="s">
        <v>1178</v>
      </c>
    </row>
    <row r="239" spans="1:4">
      <c r="A239">
        <v>238</v>
      </c>
      <c r="B239" t="s">
        <v>1164</v>
      </c>
      <c r="C239" t="s">
        <v>1164</v>
      </c>
      <c r="D239" t="s">
        <v>1165</v>
      </c>
    </row>
    <row r="240" spans="1:4">
      <c r="A240">
        <v>239</v>
      </c>
      <c r="B240" t="s">
        <v>1164</v>
      </c>
      <c r="C240" t="s">
        <v>1179</v>
      </c>
      <c r="D240" t="s">
        <v>1180</v>
      </c>
    </row>
    <row r="241" spans="1:4">
      <c r="A241">
        <v>240</v>
      </c>
      <c r="B241" t="s">
        <v>1181</v>
      </c>
      <c r="C241" t="s">
        <v>1183</v>
      </c>
      <c r="D241" t="s">
        <v>1184</v>
      </c>
    </row>
    <row r="242" spans="1:4">
      <c r="A242">
        <v>241</v>
      </c>
      <c r="B242" t="s">
        <v>1181</v>
      </c>
      <c r="C242" t="s">
        <v>1185</v>
      </c>
      <c r="D242" t="s">
        <v>1186</v>
      </c>
    </row>
    <row r="243" spans="1:4">
      <c r="A243">
        <v>242</v>
      </c>
      <c r="B243" t="s">
        <v>1181</v>
      </c>
      <c r="C243" t="s">
        <v>1187</v>
      </c>
      <c r="D243" t="s">
        <v>1188</v>
      </c>
    </row>
    <row r="244" spans="1:4">
      <c r="A244">
        <v>243</v>
      </c>
      <c r="B244" t="s">
        <v>1181</v>
      </c>
      <c r="C244" t="s">
        <v>1189</v>
      </c>
      <c r="D244" t="s">
        <v>1190</v>
      </c>
    </row>
    <row r="245" spans="1:4">
      <c r="A245">
        <v>244</v>
      </c>
      <c r="B245" t="s">
        <v>1181</v>
      </c>
      <c r="C245" t="s">
        <v>1137</v>
      </c>
      <c r="D245" t="s">
        <v>1191</v>
      </c>
    </row>
    <row r="246" spans="1:4">
      <c r="A246">
        <v>245</v>
      </c>
      <c r="B246" t="s">
        <v>1181</v>
      </c>
      <c r="C246" t="s">
        <v>1192</v>
      </c>
      <c r="D246" t="s">
        <v>1193</v>
      </c>
    </row>
    <row r="247" spans="1:4">
      <c r="A247">
        <v>246</v>
      </c>
      <c r="B247" t="s">
        <v>1181</v>
      </c>
      <c r="C247" t="s">
        <v>1194</v>
      </c>
      <c r="D247" t="s">
        <v>1195</v>
      </c>
    </row>
    <row r="248" spans="1:4">
      <c r="A248">
        <v>247</v>
      </c>
      <c r="B248" t="s">
        <v>1181</v>
      </c>
      <c r="C248" t="s">
        <v>1196</v>
      </c>
      <c r="D248" t="s">
        <v>1197</v>
      </c>
    </row>
    <row r="249" spans="1:4">
      <c r="A249">
        <v>248</v>
      </c>
      <c r="B249" t="s">
        <v>1181</v>
      </c>
      <c r="C249" t="s">
        <v>1181</v>
      </c>
      <c r="D249" t="s">
        <v>1182</v>
      </c>
    </row>
    <row r="250" spans="1:4">
      <c r="A250">
        <v>249</v>
      </c>
      <c r="B250" t="s">
        <v>1198</v>
      </c>
      <c r="C250" t="s">
        <v>1200</v>
      </c>
      <c r="D250" t="s">
        <v>1201</v>
      </c>
    </row>
    <row r="251" spans="1:4">
      <c r="A251">
        <v>250</v>
      </c>
      <c r="B251" t="s">
        <v>1198</v>
      </c>
      <c r="C251" t="s">
        <v>1202</v>
      </c>
      <c r="D251" t="s">
        <v>1203</v>
      </c>
    </row>
    <row r="252" spans="1:4">
      <c r="A252">
        <v>251</v>
      </c>
      <c r="B252" t="s">
        <v>1198</v>
      </c>
      <c r="C252" t="s">
        <v>1204</v>
      </c>
      <c r="D252" t="s">
        <v>1205</v>
      </c>
    </row>
    <row r="253" spans="1:4">
      <c r="A253">
        <v>252</v>
      </c>
      <c r="B253" t="s">
        <v>1198</v>
      </c>
      <c r="C253" t="s">
        <v>1206</v>
      </c>
      <c r="D253" t="s">
        <v>1207</v>
      </c>
    </row>
    <row r="254" spans="1:4">
      <c r="A254">
        <v>253</v>
      </c>
      <c r="B254" t="s">
        <v>1198</v>
      </c>
      <c r="C254" t="s">
        <v>1208</v>
      </c>
      <c r="D254" t="s">
        <v>1209</v>
      </c>
    </row>
    <row r="255" spans="1:4">
      <c r="A255">
        <v>254</v>
      </c>
      <c r="B255" t="s">
        <v>1198</v>
      </c>
      <c r="C255" t="s">
        <v>1210</v>
      </c>
      <c r="D255" t="s">
        <v>1211</v>
      </c>
    </row>
    <row r="256" spans="1:4">
      <c r="A256">
        <v>255</v>
      </c>
      <c r="B256" t="s">
        <v>1198</v>
      </c>
      <c r="C256" t="s">
        <v>1212</v>
      </c>
      <c r="D256" t="s">
        <v>1213</v>
      </c>
    </row>
    <row r="257" spans="1:4">
      <c r="A257">
        <v>256</v>
      </c>
      <c r="B257" t="s">
        <v>1198</v>
      </c>
      <c r="C257" t="s">
        <v>1214</v>
      </c>
      <c r="D257" t="s">
        <v>1215</v>
      </c>
    </row>
    <row r="258" spans="1:4">
      <c r="A258">
        <v>257</v>
      </c>
      <c r="B258" t="s">
        <v>1198</v>
      </c>
      <c r="C258" t="s">
        <v>1216</v>
      </c>
      <c r="D258" t="s">
        <v>1217</v>
      </c>
    </row>
    <row r="259" spans="1:4">
      <c r="A259">
        <v>258</v>
      </c>
      <c r="B259" t="s">
        <v>1198</v>
      </c>
      <c r="C259" t="s">
        <v>1198</v>
      </c>
      <c r="D259" t="s">
        <v>1199</v>
      </c>
    </row>
    <row r="260" spans="1:4">
      <c r="A260">
        <v>259</v>
      </c>
      <c r="B260" t="s">
        <v>1218</v>
      </c>
      <c r="C260" t="s">
        <v>722</v>
      </c>
      <c r="D260" t="s">
        <v>1220</v>
      </c>
    </row>
    <row r="261" spans="1:4">
      <c r="A261">
        <v>260</v>
      </c>
      <c r="B261" t="s">
        <v>1218</v>
      </c>
      <c r="C261" t="s">
        <v>1221</v>
      </c>
      <c r="D261" t="s">
        <v>1222</v>
      </c>
    </row>
    <row r="262" spans="1:4">
      <c r="A262">
        <v>261</v>
      </c>
      <c r="B262" t="s">
        <v>1218</v>
      </c>
      <c r="C262" t="s">
        <v>1223</v>
      </c>
      <c r="D262" t="s">
        <v>1224</v>
      </c>
    </row>
    <row r="263" spans="1:4">
      <c r="A263">
        <v>262</v>
      </c>
      <c r="B263" t="s">
        <v>1218</v>
      </c>
      <c r="C263" t="s">
        <v>1225</v>
      </c>
      <c r="D263" t="s">
        <v>1226</v>
      </c>
    </row>
    <row r="264" spans="1:4">
      <c r="A264">
        <v>263</v>
      </c>
      <c r="B264" t="s">
        <v>1218</v>
      </c>
      <c r="C264" t="s">
        <v>1227</v>
      </c>
      <c r="D264" t="s">
        <v>1228</v>
      </c>
    </row>
    <row r="265" spans="1:4">
      <c r="A265">
        <v>264</v>
      </c>
      <c r="B265" t="s">
        <v>1218</v>
      </c>
      <c r="C265" t="s">
        <v>1229</v>
      </c>
      <c r="D265" t="s">
        <v>1230</v>
      </c>
    </row>
    <row r="266" spans="1:4">
      <c r="A266">
        <v>265</v>
      </c>
      <c r="B266" t="s">
        <v>1218</v>
      </c>
      <c r="C266" t="s">
        <v>1231</v>
      </c>
      <c r="D266" t="s">
        <v>1232</v>
      </c>
    </row>
    <row r="267" spans="1:4">
      <c r="A267">
        <v>266</v>
      </c>
      <c r="B267" t="s">
        <v>1218</v>
      </c>
      <c r="C267" t="s">
        <v>1233</v>
      </c>
      <c r="D267" t="s">
        <v>1234</v>
      </c>
    </row>
    <row r="268" spans="1:4">
      <c r="A268">
        <v>267</v>
      </c>
      <c r="B268" t="s">
        <v>1218</v>
      </c>
      <c r="C268" t="s">
        <v>1218</v>
      </c>
      <c r="D268" t="s">
        <v>1219</v>
      </c>
    </row>
  </sheetData>
  <phoneticPr fontId="9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45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4" t="s">
        <v>385</v>
      </c>
      <c r="AU1" s="193" t="s">
        <v>420</v>
      </c>
      <c r="AW1" s="546" t="s">
        <v>627</v>
      </c>
      <c r="AX1" s="546" t="s">
        <v>628</v>
      </c>
      <c r="AZ1" s="885" t="s">
        <v>660</v>
      </c>
      <c r="BA1" s="885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325" t="s">
        <v>386</v>
      </c>
      <c r="Y2" s="43" t="s">
        <v>404</v>
      </c>
      <c r="Z2" s="43"/>
      <c r="AA2" s="327" t="s">
        <v>400</v>
      </c>
      <c r="AB2" s="312" t="s">
        <v>399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94" t="s">
        <v>391</v>
      </c>
      <c r="AQ2" s="43" t="s">
        <v>388</v>
      </c>
      <c r="AS2" s="43" t="s">
        <v>383</v>
      </c>
      <c r="AU2" s="44" t="s">
        <v>413</v>
      </c>
      <c r="AW2" s="547" t="s">
        <v>629</v>
      </c>
      <c r="AX2" s="548" t="s">
        <v>629</v>
      </c>
      <c r="AZ2" s="606" t="s">
        <v>661</v>
      </c>
      <c r="BA2" s="607" t="s">
        <v>665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325" t="s">
        <v>387</v>
      </c>
      <c r="Y3" s="43" t="s">
        <v>394</v>
      </c>
      <c r="Z3" s="43"/>
      <c r="AA3" s="327" t="s">
        <v>399</v>
      </c>
      <c r="AB3" s="312" t="s">
        <v>398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94" t="s">
        <v>388</v>
      </c>
      <c r="AQ3" s="43" t="s">
        <v>387</v>
      </c>
      <c r="AS3" s="43" t="s">
        <v>384</v>
      </c>
      <c r="AU3" s="44" t="s">
        <v>414</v>
      </c>
      <c r="AW3" s="547" t="s">
        <v>630</v>
      </c>
      <c r="AX3" s="548" t="s">
        <v>630</v>
      </c>
      <c r="AZ3" s="151" t="s">
        <v>662</v>
      </c>
      <c r="BA3" s="236" t="s">
        <v>669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539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325" t="s">
        <v>388</v>
      </c>
      <c r="Y4" s="43" t="s">
        <v>395</v>
      </c>
      <c r="Z4" s="311"/>
      <c r="AA4" s="326" t="s">
        <v>398</v>
      </c>
      <c r="AB4" s="82" t="s">
        <v>401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94" t="s">
        <v>387</v>
      </c>
      <c r="AQ4" s="43" t="s">
        <v>386</v>
      </c>
      <c r="AS4" s="43" t="s">
        <v>350</v>
      </c>
      <c r="AU4" s="44" t="s">
        <v>415</v>
      </c>
      <c r="AW4" s="547" t="s">
        <v>631</v>
      </c>
      <c r="AX4" s="548" t="s">
        <v>631</v>
      </c>
      <c r="AZ4" s="151" t="s">
        <v>667</v>
      </c>
      <c r="BA4" s="236" t="s">
        <v>668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325" t="s">
        <v>391</v>
      </c>
      <c r="Y5" s="43" t="s">
        <v>393</v>
      </c>
      <c r="Z5" s="311">
        <v>1</v>
      </c>
      <c r="AA5" s="326" t="s">
        <v>401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94" t="s">
        <v>386</v>
      </c>
      <c r="AQ5" s="43" t="s">
        <v>390</v>
      </c>
      <c r="AU5" s="44" t="s">
        <v>416</v>
      </c>
      <c r="AW5" s="547" t="s">
        <v>632</v>
      </c>
      <c r="AX5" s="548" t="s">
        <v>632</v>
      </c>
      <c r="AZ5" s="151" t="s">
        <v>663</v>
      </c>
      <c r="BA5" s="236" t="s">
        <v>666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189">
        <v>5555</v>
      </c>
      <c r="Y6" s="43"/>
      <c r="Z6" s="311"/>
      <c r="AA6" s="326"/>
      <c r="AH6" s="148" t="s">
        <v>372</v>
      </c>
      <c r="AK6" s="148" t="s">
        <v>355</v>
      </c>
      <c r="AM6" s="148" t="s">
        <v>365</v>
      </c>
      <c r="AP6" s="694" t="s">
        <v>390</v>
      </c>
      <c r="AQ6" s="43" t="s">
        <v>389</v>
      </c>
      <c r="AU6" s="329" t="s">
        <v>417</v>
      </c>
      <c r="AW6" s="547" t="s">
        <v>633</v>
      </c>
      <c r="AX6" s="548" t="s">
        <v>633</v>
      </c>
      <c r="AZ6" s="151" t="s">
        <v>664</v>
      </c>
      <c r="BA6" s="236" t="s">
        <v>670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189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694" t="s">
        <v>389</v>
      </c>
      <c r="AQ7" s="43"/>
      <c r="AU7" s="329" t="s">
        <v>418</v>
      </c>
      <c r="AW7" s="547" t="s">
        <v>634</v>
      </c>
      <c r="AX7" s="548" t="s">
        <v>634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189">
        <v>77777</v>
      </c>
      <c r="Y8" s="43"/>
      <c r="Z8" s="311"/>
      <c r="AA8" s="326"/>
      <c r="AK8" s="148" t="s">
        <v>357</v>
      </c>
      <c r="AP8" s="247"/>
      <c r="AU8" s="329" t="s">
        <v>419</v>
      </c>
      <c r="AW8" s="547" t="s">
        <v>635</v>
      </c>
      <c r="AX8" s="548" t="s">
        <v>635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189">
        <v>8888</v>
      </c>
      <c r="Y9" s="43"/>
      <c r="Z9" s="311">
        <v>1</v>
      </c>
      <c r="AA9" s="326"/>
      <c r="AK9" s="148" t="s">
        <v>358</v>
      </c>
      <c r="AP9" s="247"/>
      <c r="AW9" s="547" t="s">
        <v>636</v>
      </c>
      <c r="AX9" s="548" t="s">
        <v>636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325" t="s">
        <v>389</v>
      </c>
      <c r="Y10" s="43" t="s">
        <v>396</v>
      </c>
      <c r="Z10" s="311"/>
      <c r="AP10" s="247"/>
      <c r="AW10" s="547" t="s">
        <v>637</v>
      </c>
      <c r="AX10" s="548" t="s">
        <v>637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325" t="s">
        <v>390</v>
      </c>
      <c r="Y11" s="43" t="s">
        <v>397</v>
      </c>
      <c r="Z11" s="311"/>
      <c r="AP11" s="247"/>
      <c r="AW11" s="547" t="s">
        <v>638</v>
      </c>
      <c r="AX11" s="548" t="s">
        <v>638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47" t="s">
        <v>212</v>
      </c>
      <c r="AX12" s="548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47" t="s">
        <v>213</v>
      </c>
      <c r="AX13" s="548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47" t="s">
        <v>214</v>
      </c>
      <c r="AX14" s="548" t="s">
        <v>214</v>
      </c>
    </row>
    <row r="15" spans="1:53" ht="21" customHeight="1">
      <c r="A15" s="5" t="s">
        <v>493</v>
      </c>
      <c r="B15" s="43">
        <v>2013</v>
      </c>
      <c r="I15" s="148" t="s">
        <v>216</v>
      </c>
      <c r="N15" s="233" t="s">
        <v>327</v>
      </c>
      <c r="AW15" s="547" t="s">
        <v>215</v>
      </c>
      <c r="AX15" s="548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47" t="s">
        <v>216</v>
      </c>
      <c r="AX16" s="548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47" t="s">
        <v>217</v>
      </c>
      <c r="AX17" s="548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47" t="s">
        <v>218</v>
      </c>
      <c r="AX18" s="548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47" t="s">
        <v>219</v>
      </c>
      <c r="AX19" s="548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47" t="s">
        <v>220</v>
      </c>
      <c r="AX20" s="548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47" t="s">
        <v>221</v>
      </c>
      <c r="AX21" s="548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47" t="s">
        <v>222</v>
      </c>
      <c r="AX22" s="548" t="s">
        <v>222</v>
      </c>
    </row>
    <row r="23" spans="1:50" ht="21" customHeight="1">
      <c r="A23" s="5" t="s">
        <v>122</v>
      </c>
      <c r="B23" s="43">
        <v>2021</v>
      </c>
      <c r="AW23" s="547" t="s">
        <v>639</v>
      </c>
      <c r="AX23" s="548" t="s">
        <v>639</v>
      </c>
    </row>
    <row r="24" spans="1:50" ht="21" customHeight="1">
      <c r="A24" s="5" t="s">
        <v>123</v>
      </c>
      <c r="B24" s="43">
        <v>2022</v>
      </c>
      <c r="AW24" s="547" t="s">
        <v>640</v>
      </c>
      <c r="AX24" s="548" t="s">
        <v>640</v>
      </c>
    </row>
    <row r="25" spans="1:50">
      <c r="A25" s="5" t="s">
        <v>124</v>
      </c>
      <c r="B25" s="43">
        <v>2023</v>
      </c>
      <c r="AW25" s="547" t="s">
        <v>641</v>
      </c>
      <c r="AX25" s="548" t="s">
        <v>641</v>
      </c>
    </row>
    <row r="26" spans="1:50">
      <c r="A26" s="5" t="s">
        <v>125</v>
      </c>
      <c r="B26" s="43">
        <v>2024</v>
      </c>
      <c r="AX26" s="548" t="s">
        <v>642</v>
      </c>
    </row>
    <row r="27" spans="1:50">
      <c r="A27" s="5" t="s">
        <v>126</v>
      </c>
      <c r="B27" s="43">
        <v>2025</v>
      </c>
      <c r="AX27" s="548" t="s">
        <v>643</v>
      </c>
    </row>
    <row r="28" spans="1:50">
      <c r="A28" s="5" t="s">
        <v>127</v>
      </c>
      <c r="D28" s="395"/>
      <c r="E28" s="396"/>
      <c r="F28" s="396"/>
      <c r="H28" s="397" t="s">
        <v>456</v>
      </c>
      <c r="AX28" s="548" t="s">
        <v>644</v>
      </c>
    </row>
    <row r="29" spans="1:50">
      <c r="A29" s="5" t="s">
        <v>128</v>
      </c>
      <c r="D29" s="398" t="s">
        <v>457</v>
      </c>
      <c r="E29" s="399" t="str">
        <f>IF(periodStart = "","", periodStart)</f>
        <v>01.01.2019</v>
      </c>
      <c r="F29" s="399" t="str">
        <f>IF(periodEnd = "","", periodEnd)</f>
        <v>31.12.2023</v>
      </c>
      <c r="H29" s="400" t="s">
        <v>1572</v>
      </c>
      <c r="AX29" s="548" t="s">
        <v>645</v>
      </c>
    </row>
    <row r="30" spans="1:50">
      <c r="A30" s="5" t="s">
        <v>129</v>
      </c>
      <c r="D30" s="401"/>
      <c r="E30" s="402"/>
      <c r="F30" s="402"/>
      <c r="AX30" s="548" t="s">
        <v>646</v>
      </c>
    </row>
    <row r="31" spans="1:50" ht="12.75">
      <c r="A31" s="5" t="s">
        <v>130</v>
      </c>
      <c r="D31" s="395"/>
      <c r="E31" s="396"/>
      <c r="F31" s="396"/>
      <c r="H31" s="403"/>
      <c r="AX31" s="548" t="s">
        <v>647</v>
      </c>
    </row>
    <row r="32" spans="1:50">
      <c r="A32" s="5" t="s">
        <v>131</v>
      </c>
      <c r="D32" s="398" t="s">
        <v>458</v>
      </c>
      <c r="E32" s="404"/>
      <c r="F32" s="404"/>
      <c r="H32" s="405" t="s">
        <v>459</v>
      </c>
      <c r="AX32" s="548" t="s">
        <v>648</v>
      </c>
    </row>
    <row r="33" spans="1:50">
      <c r="A33" s="5" t="s">
        <v>132</v>
      </c>
      <c r="AX33" s="548" t="s">
        <v>649</v>
      </c>
    </row>
    <row r="34" spans="1:50">
      <c r="A34" s="5" t="s">
        <v>133</v>
      </c>
      <c r="AX34" s="548" t="s">
        <v>650</v>
      </c>
    </row>
    <row r="35" spans="1:50">
      <c r="A35" s="5" t="s">
        <v>134</v>
      </c>
      <c r="AX35" s="548" t="s">
        <v>651</v>
      </c>
    </row>
    <row r="36" spans="1:50">
      <c r="A36" s="5" t="s">
        <v>98</v>
      </c>
      <c r="AX36" s="548" t="s">
        <v>652</v>
      </c>
    </row>
    <row r="37" spans="1:50">
      <c r="A37" s="5" t="s">
        <v>99</v>
      </c>
      <c r="AX37" s="548" t="s">
        <v>653</v>
      </c>
    </row>
    <row r="38" spans="1:50">
      <c r="A38" s="5" t="s">
        <v>100</v>
      </c>
      <c r="AX38" s="548" t="s">
        <v>654</v>
      </c>
    </row>
    <row r="39" spans="1:50">
      <c r="A39" s="5" t="s">
        <v>101</v>
      </c>
      <c r="AX39" s="548" t="s">
        <v>602</v>
      </c>
    </row>
    <row r="40" spans="1:50">
      <c r="A40" s="5" t="s">
        <v>102</v>
      </c>
      <c r="AX40" s="548" t="s">
        <v>603</v>
      </c>
    </row>
    <row r="41" spans="1:50">
      <c r="A41" s="5" t="s">
        <v>103</v>
      </c>
      <c r="AX41" s="548" t="s">
        <v>604</v>
      </c>
    </row>
    <row r="42" spans="1:50">
      <c r="A42" s="5" t="s">
        <v>135</v>
      </c>
      <c r="AX42" s="548" t="s">
        <v>605</v>
      </c>
    </row>
    <row r="43" spans="1:50">
      <c r="A43" s="5" t="s">
        <v>136</v>
      </c>
      <c r="AX43" s="548" t="s">
        <v>606</v>
      </c>
    </row>
    <row r="44" spans="1:50">
      <c r="A44" s="5" t="s">
        <v>137</v>
      </c>
      <c r="AX44" s="548" t="s">
        <v>607</v>
      </c>
    </row>
    <row r="45" spans="1:50">
      <c r="A45" s="5" t="s">
        <v>138</v>
      </c>
      <c r="AX45" s="548" t="s">
        <v>608</v>
      </c>
    </row>
    <row r="46" spans="1:50">
      <c r="A46" s="5" t="s">
        <v>139</v>
      </c>
      <c r="AX46" s="548" t="s">
        <v>609</v>
      </c>
    </row>
    <row r="47" spans="1:50">
      <c r="A47" s="5" t="s">
        <v>160</v>
      </c>
      <c r="AX47" s="548" t="s">
        <v>610</v>
      </c>
    </row>
    <row r="48" spans="1:50">
      <c r="A48" s="5" t="s">
        <v>161</v>
      </c>
      <c r="AX48" s="548" t="s">
        <v>611</v>
      </c>
    </row>
    <row r="49" spans="1:50">
      <c r="A49" s="5" t="s">
        <v>162</v>
      </c>
      <c r="AX49" s="548" t="s">
        <v>612</v>
      </c>
    </row>
    <row r="50" spans="1:50">
      <c r="A50" s="5" t="s">
        <v>140</v>
      </c>
      <c r="AX50" s="548" t="s">
        <v>613</v>
      </c>
    </row>
    <row r="51" spans="1:50">
      <c r="A51" s="5" t="s">
        <v>141</v>
      </c>
      <c r="AX51" s="548" t="s">
        <v>614</v>
      </c>
    </row>
    <row r="52" spans="1:50">
      <c r="A52" s="5" t="s">
        <v>142</v>
      </c>
      <c r="AX52" s="548" t="s">
        <v>615</v>
      </c>
    </row>
    <row r="53" spans="1:50">
      <c r="A53" s="5" t="s">
        <v>143</v>
      </c>
      <c r="AX53" s="548" t="s">
        <v>616</v>
      </c>
    </row>
    <row r="54" spans="1:50">
      <c r="A54" s="5" t="s">
        <v>144</v>
      </c>
      <c r="AX54" s="548" t="s">
        <v>617</v>
      </c>
    </row>
    <row r="55" spans="1:50">
      <c r="A55" s="5" t="s">
        <v>145</v>
      </c>
      <c r="AX55" s="548" t="s">
        <v>618</v>
      </c>
    </row>
    <row r="56" spans="1:50">
      <c r="A56" s="5" t="s">
        <v>146</v>
      </c>
      <c r="AX56" s="548" t="s">
        <v>619</v>
      </c>
    </row>
    <row r="57" spans="1:50">
      <c r="A57" s="5" t="s">
        <v>424</v>
      </c>
      <c r="AX57" s="548" t="s">
        <v>620</v>
      </c>
    </row>
    <row r="58" spans="1:50">
      <c r="A58" s="5" t="s">
        <v>147</v>
      </c>
      <c r="AX58" s="548" t="s">
        <v>621</v>
      </c>
    </row>
    <row r="59" spans="1:50">
      <c r="A59" s="5" t="s">
        <v>148</v>
      </c>
      <c r="AX59" s="548" t="s">
        <v>622</v>
      </c>
    </row>
    <row r="60" spans="1:50">
      <c r="A60" s="5" t="s">
        <v>149</v>
      </c>
      <c r="AX60" s="548" t="s">
        <v>623</v>
      </c>
    </row>
    <row r="61" spans="1:50">
      <c r="A61" s="5" t="s">
        <v>150</v>
      </c>
      <c r="AX61" s="548" t="s">
        <v>624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579</v>
      </c>
    </row>
    <row r="3" spans="2:4" ht="67.5">
      <c r="B3" s="52" t="s">
        <v>433</v>
      </c>
    </row>
    <row r="4" spans="2:4" ht="33.75">
      <c r="B4" s="52" t="s">
        <v>698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580</v>
      </c>
    </row>
    <row r="10" spans="2:4" ht="56.25">
      <c r="B10" s="52" t="s">
        <v>699</v>
      </c>
    </row>
    <row r="11" spans="2:4" ht="12.75">
      <c r="B11" s="334" t="s">
        <v>429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544</v>
      </c>
    </row>
    <row r="28" spans="1:2">
      <c r="B28" s="335" t="s">
        <v>543</v>
      </c>
    </row>
    <row r="29" spans="1:2">
      <c r="B29" s="441" t="s">
        <v>430</v>
      </c>
    </row>
    <row r="30" spans="1:2" ht="22.5">
      <c r="B30" s="335" t="s">
        <v>431</v>
      </c>
    </row>
    <row r="32" spans="1:2">
      <c r="A32" s="406"/>
      <c r="B32" s="407" t="s">
        <v>486</v>
      </c>
    </row>
    <row r="33" spans="1:2" ht="14.25">
      <c r="A33" s="408">
        <v>1</v>
      </c>
      <c r="B33" s="409" t="s">
        <v>487</v>
      </c>
    </row>
    <row r="34" spans="1:2" ht="14.25">
      <c r="A34" s="408">
        <v>2</v>
      </c>
      <c r="B34" s="409" t="s">
        <v>488</v>
      </c>
    </row>
    <row r="35" spans="1:2">
      <c r="B35" s="407" t="s">
        <v>489</v>
      </c>
    </row>
    <row r="36" spans="1:2">
      <c r="B36" s="409" t="s">
        <v>490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02">
    <tabColor rgb="FFCCCCFF"/>
  </sheetPr>
  <dimension ref="A1:T30"/>
  <sheetViews>
    <sheetView showGridLines="0" topLeftCell="D4" zoomScaleNormal="100" workbookViewId="0">
      <selection activeCell="O21" sqref="O21:O22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23" t="s">
        <v>432</v>
      </c>
      <c r="E5" s="724"/>
      <c r="F5" s="724"/>
      <c r="G5" s="724"/>
      <c r="H5" s="724"/>
      <c r="I5" s="724"/>
      <c r="J5" s="725"/>
      <c r="K5" s="594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6"/>
      <c r="B6" s="446"/>
      <c r="D6" s="743"/>
      <c r="E6" s="744"/>
      <c r="F6" s="744"/>
      <c r="G6" s="744"/>
      <c r="H6" s="744"/>
      <c r="I6" s="744"/>
      <c r="J6" s="745"/>
    </row>
    <row r="7" spans="1:20" s="184" customFormat="1" hidden="1">
      <c r="A7" s="446"/>
      <c r="B7" s="446"/>
      <c r="E7" s="741"/>
      <c r="F7" s="741"/>
      <c r="G7" s="740"/>
      <c r="H7" s="740"/>
      <c r="I7" s="740"/>
      <c r="J7" s="740"/>
    </row>
    <row r="8" spans="1:20" s="184" customFormat="1" hidden="1">
      <c r="A8" s="446"/>
      <c r="B8" s="446"/>
      <c r="E8" s="741"/>
      <c r="F8" s="741"/>
      <c r="G8" s="740"/>
      <c r="H8" s="740"/>
      <c r="I8" s="740"/>
      <c r="J8" s="740"/>
    </row>
    <row r="9" spans="1:20" s="184" customFormat="1" hidden="1">
      <c r="A9" s="446"/>
      <c r="B9" s="446"/>
      <c r="E9" s="741"/>
      <c r="F9" s="741"/>
      <c r="G9" s="740"/>
      <c r="H9" s="740"/>
      <c r="I9" s="740"/>
      <c r="J9" s="740"/>
    </row>
    <row r="10" spans="1:20" s="184" customFormat="1" hidden="1">
      <c r="A10" s="446"/>
      <c r="B10" s="446"/>
      <c r="E10" s="741"/>
      <c r="F10" s="741"/>
      <c r="G10" s="740"/>
      <c r="H10" s="740"/>
      <c r="I10" s="740"/>
      <c r="J10" s="740"/>
    </row>
    <row r="11" spans="1:20" s="184" customFormat="1" hidden="1">
      <c r="A11" s="446"/>
      <c r="B11" s="446"/>
      <c r="D11" s="166"/>
      <c r="E11" s="741"/>
      <c r="F11" s="741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6"/>
      <c r="B12" s="446"/>
      <c r="E12" s="741"/>
      <c r="F12" s="741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6"/>
      <c r="B13" s="446"/>
      <c r="E13" s="742"/>
      <c r="F13" s="742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6"/>
      <c r="B14" s="446"/>
    </row>
    <row r="15" spans="1:20" hidden="1"/>
    <row r="16" spans="1:20" s="124" customFormat="1" ht="3" customHeight="1">
      <c r="A16" s="314"/>
      <c r="B16" s="314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168"/>
    </row>
    <row r="17" spans="1:20" ht="27" customHeight="1">
      <c r="D17" s="738" t="s">
        <v>95</v>
      </c>
      <c r="E17" s="738" t="s">
        <v>300</v>
      </c>
      <c r="F17" s="738" t="s">
        <v>83</v>
      </c>
      <c r="G17" s="738" t="s">
        <v>491</v>
      </c>
      <c r="H17" s="738" t="s">
        <v>95</v>
      </c>
      <c r="I17" s="738"/>
      <c r="J17" s="738" t="s">
        <v>23</v>
      </c>
      <c r="K17" s="739" t="s">
        <v>552</v>
      </c>
      <c r="L17" s="739"/>
      <c r="M17" s="739"/>
      <c r="N17" s="739"/>
      <c r="O17" s="739" t="s">
        <v>551</v>
      </c>
      <c r="P17" s="739"/>
      <c r="Q17" s="739"/>
      <c r="R17" s="739"/>
      <c r="S17" s="738" t="s">
        <v>247</v>
      </c>
    </row>
    <row r="18" spans="1:20" ht="30.75" customHeight="1">
      <c r="D18" s="738"/>
      <c r="E18" s="738"/>
      <c r="F18" s="738"/>
      <c r="G18" s="738"/>
      <c r="H18" s="738"/>
      <c r="I18" s="738"/>
      <c r="J18" s="738"/>
      <c r="K18" s="118" t="s">
        <v>303</v>
      </c>
      <c r="L18" s="738" t="s">
        <v>95</v>
      </c>
      <c r="M18" s="738"/>
      <c r="N18" s="118" t="s">
        <v>233</v>
      </c>
      <c r="O18" s="118" t="s">
        <v>303</v>
      </c>
      <c r="P18" s="738" t="s">
        <v>95</v>
      </c>
      <c r="Q18" s="738"/>
      <c r="R18" s="118" t="s">
        <v>233</v>
      </c>
      <c r="S18" s="738"/>
    </row>
    <row r="19" spans="1:20" s="543" customFormat="1" ht="12" customHeight="1">
      <c r="A19" s="542"/>
      <c r="B19" s="542"/>
      <c r="D19" s="41" t="s">
        <v>96</v>
      </c>
      <c r="E19" s="41" t="s">
        <v>52</v>
      </c>
      <c r="F19" s="41" t="s">
        <v>53</v>
      </c>
      <c r="G19" s="41" t="s">
        <v>54</v>
      </c>
      <c r="H19" s="737" t="s">
        <v>71</v>
      </c>
      <c r="I19" s="737"/>
      <c r="J19" s="41" t="s">
        <v>72</v>
      </c>
      <c r="K19" s="41" t="s">
        <v>186</v>
      </c>
      <c r="L19" s="737" t="s">
        <v>187</v>
      </c>
      <c r="M19" s="737"/>
      <c r="N19" s="41" t="s">
        <v>211</v>
      </c>
      <c r="O19" s="41" t="s">
        <v>212</v>
      </c>
      <c r="P19" s="737" t="s">
        <v>213</v>
      </c>
      <c r="Q19" s="737"/>
      <c r="R19" s="41" t="s">
        <v>214</v>
      </c>
      <c r="S19" s="41" t="s">
        <v>215</v>
      </c>
    </row>
    <row r="20" spans="1:20" ht="14.25" hidden="1">
      <c r="C20" s="440"/>
      <c r="D20" s="485">
        <v>0</v>
      </c>
      <c r="E20" s="538"/>
      <c r="F20" s="538"/>
      <c r="G20" s="126"/>
      <c r="H20" s="539"/>
      <c r="I20" s="539"/>
      <c r="J20" s="331"/>
      <c r="K20" s="126"/>
      <c r="L20" s="331"/>
      <c r="M20" s="331"/>
      <c r="N20" s="540"/>
      <c r="O20" s="126"/>
      <c r="P20" s="331"/>
      <c r="Q20" s="331"/>
      <c r="R20" s="541"/>
      <c r="S20" s="126"/>
      <c r="T20" s="231"/>
    </row>
    <row r="21" spans="1:20" s="670" customFormat="1" ht="17.100000000000001" customHeight="1">
      <c r="A21" s="308">
        <v>4</v>
      </c>
      <c r="C21" s="440"/>
      <c r="D21" s="746">
        <v>1</v>
      </c>
      <c r="E21" s="748" t="s">
        <v>391</v>
      </c>
      <c r="F21" s="751" t="s">
        <v>1237</v>
      </c>
      <c r="G21" s="754" t="s">
        <v>88</v>
      </c>
      <c r="H21" s="746"/>
      <c r="I21" s="746">
        <v>1</v>
      </c>
      <c r="J21" s="759" t="s">
        <v>400</v>
      </c>
      <c r="K21" s="758" t="s">
        <v>88</v>
      </c>
      <c r="L21" s="762"/>
      <c r="M21" s="762" t="s">
        <v>96</v>
      </c>
      <c r="N21" s="756"/>
      <c r="O21" s="758" t="s">
        <v>88</v>
      </c>
      <c r="P21" s="683"/>
      <c r="Q21" s="683" t="s">
        <v>96</v>
      </c>
      <c r="R21" s="691"/>
      <c r="S21" s="675"/>
    </row>
    <row r="22" spans="1:20" s="670" customFormat="1" ht="17.100000000000001" customHeight="1">
      <c r="A22" s="308"/>
      <c r="C22" s="184"/>
      <c r="D22" s="747"/>
      <c r="E22" s="749"/>
      <c r="F22" s="752"/>
      <c r="G22" s="755"/>
      <c r="H22" s="747"/>
      <c r="I22" s="747"/>
      <c r="J22" s="760"/>
      <c r="K22" s="755"/>
      <c r="L22" s="747"/>
      <c r="M22" s="747"/>
      <c r="N22" s="757"/>
      <c r="O22" s="755"/>
      <c r="P22" s="332"/>
      <c r="Q22" s="122"/>
      <c r="R22" s="122"/>
      <c r="S22" s="123"/>
    </row>
    <row r="23" spans="1:20" s="670" customFormat="1" ht="15" customHeight="1">
      <c r="A23" s="308"/>
      <c r="C23" s="184"/>
      <c r="D23" s="747"/>
      <c r="E23" s="749"/>
      <c r="F23" s="752"/>
      <c r="G23" s="755"/>
      <c r="H23" s="747"/>
      <c r="I23" s="747"/>
      <c r="J23" s="761"/>
      <c r="K23" s="755"/>
      <c r="L23" s="121"/>
      <c r="M23" s="122"/>
      <c r="N23" s="122"/>
      <c r="O23" s="122"/>
      <c r="P23" s="122"/>
      <c r="Q23" s="122"/>
      <c r="R23" s="122"/>
      <c r="S23" s="123"/>
    </row>
    <row r="24" spans="1:20" s="670" customFormat="1" ht="15" customHeight="1">
      <c r="A24" s="308"/>
      <c r="C24" s="184"/>
      <c r="D24" s="747"/>
      <c r="E24" s="750"/>
      <c r="F24" s="753"/>
      <c r="G24" s="755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O21 K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list" showInputMessage="1" showErrorMessage="1" errorTitle="Ошибка" error="Выберите значение из списка" sqref="J21">
      <formula1>name_rates_4_filter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64" t="s">
        <v>567</v>
      </c>
      <c r="G2" s="765"/>
      <c r="H2" s="766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8" t="s">
        <v>510</v>
      </c>
      <c r="G4" s="728"/>
      <c r="H4" s="728"/>
      <c r="I4" s="767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27.12.2018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8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8"/>
      <c r="B9" s="319"/>
      <c r="C9" s="319"/>
      <c r="D9" s="319"/>
      <c r="F9" s="469" t="str">
        <f>"3." &amp;mergeValue(A9)</f>
        <v>3.1</v>
      </c>
      <c r="G9" s="554" t="s">
        <v>571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8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8"/>
      <c r="B11" s="768">
        <v>1</v>
      </c>
      <c r="C11" s="477"/>
      <c r="D11" s="477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Орловская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8"/>
      <c r="B12" s="768"/>
      <c r="C12" s="768">
        <v>1</v>
      </c>
      <c r="D12" s="477"/>
      <c r="F12" s="469" t="str">
        <f>"4."&amp;mergeValue(A12) &amp;"."&amp;mergeValue(B12)&amp;"."&amp;mergeValue(C12)</f>
        <v>4.1.1.1</v>
      </c>
      <c r="G12" s="476" t="s">
        <v>573</v>
      </c>
      <c r="H12" s="454"/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8"/>
      <c r="B13" s="768"/>
      <c r="C13" s="768"/>
      <c r="D13" s="477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/>
      <c r="I13" s="769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8"/>
      <c r="B14" s="768"/>
      <c r="C14" s="768"/>
      <c r="D14" s="477"/>
      <c r="F14" s="473"/>
      <c r="G14" s="163" t="s">
        <v>4</v>
      </c>
      <c r="H14" s="478"/>
      <c r="I14" s="769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8"/>
      <c r="B15" s="768"/>
      <c r="C15" s="477"/>
      <c r="D15" s="477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8"/>
      <c r="B16" s="319"/>
      <c r="C16" s="319"/>
      <c r="D16" s="319"/>
      <c r="F16" s="473"/>
      <c r="G16" s="177" t="s">
        <v>582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581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3" t="s">
        <v>680</v>
      </c>
      <c r="H19" s="763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/>
    <row r="2" spans="7:34" hidden="1"/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4" t="s">
        <v>682</v>
      </c>
      <c r="M5" s="765"/>
      <c r="N5" s="765"/>
      <c r="O5" s="765"/>
      <c r="P5" s="765"/>
      <c r="Q5" s="765"/>
      <c r="R5" s="765"/>
      <c r="S5" s="765"/>
      <c r="T5" s="765"/>
      <c r="U5" s="766"/>
      <c r="V5" s="593"/>
    </row>
    <row r="6" spans="7:34" s="463" customFormat="1" ht="3" customHeight="1">
      <c r="G6" s="464"/>
      <c r="H6" s="464"/>
      <c r="L6" s="462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343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</row>
    <row r="7" spans="7:34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1"/>
      <c r="O7" s="780" t="str">
        <f>IF(NameOrPr_ch="",IF(NameOrPr="","",NameOrPr),NameOrPr_ch)</f>
        <v>Управление  по  тарифам  и  ценовой  политике  Орловской  области</v>
      </c>
      <c r="P7" s="780"/>
      <c r="Q7" s="780"/>
      <c r="R7" s="780"/>
      <c r="S7" s="780"/>
      <c r="T7" s="780"/>
      <c r="U7" s="780"/>
      <c r="V7" s="780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1"/>
      <c r="O8" s="780" t="str">
        <f>IF(datePr_ch="",IF(datePr="","",datePr),datePr_ch)</f>
        <v>18.12.2018</v>
      </c>
      <c r="P8" s="780"/>
      <c r="Q8" s="780"/>
      <c r="R8" s="780"/>
      <c r="S8" s="780"/>
      <c r="T8" s="780"/>
      <c r="U8" s="780"/>
      <c r="V8" s="780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1"/>
      <c r="O9" s="780" t="str">
        <f>IF(numberPr_ch="",IF(numberPr="","",numberPr),numberPr_ch)</f>
        <v>№ 616-т</v>
      </c>
      <c r="P9" s="780"/>
      <c r="Q9" s="780"/>
      <c r="R9" s="780"/>
      <c r="S9" s="780"/>
      <c r="T9" s="780"/>
      <c r="U9" s="780"/>
      <c r="V9" s="780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6" t="s">
        <v>577</v>
      </c>
      <c r="N10" s="471"/>
      <c r="O10" s="780" t="str">
        <f>IF(IstPub_ch="",IF(IstPub="","",IstPub),IstPub_ch)</f>
        <v>Орловская  правда № 143 от 25 декабря  2018 года.  Новая  жизнь № 53 от  28 декабря 2018 года.  Сайт.</v>
      </c>
      <c r="P10" s="780"/>
      <c r="Q10" s="780"/>
      <c r="R10" s="780"/>
      <c r="S10" s="780"/>
      <c r="T10" s="780"/>
      <c r="U10" s="780"/>
      <c r="V10" s="780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3" hidden="1" customHeight="1">
      <c r="G11" s="254"/>
      <c r="H11" s="254"/>
      <c r="L11" s="741"/>
      <c r="M11" s="741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70"/>
      <c r="P12" s="770"/>
      <c r="Q12" s="770"/>
      <c r="R12" s="770"/>
      <c r="S12" s="770"/>
      <c r="T12" s="770"/>
      <c r="U12" s="770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8" t="s">
        <v>510</v>
      </c>
      <c r="M13" s="728"/>
      <c r="N13" s="728"/>
      <c r="O13" s="728"/>
      <c r="P13" s="728"/>
      <c r="Q13" s="728"/>
      <c r="R13" s="728"/>
      <c r="S13" s="728"/>
      <c r="T13" s="728"/>
      <c r="U13" s="728"/>
      <c r="V13" s="728"/>
      <c r="W13" s="728" t="s">
        <v>511</v>
      </c>
    </row>
    <row r="14" spans="7:34" ht="15" customHeight="1">
      <c r="J14" s="86"/>
      <c r="K14" s="86"/>
      <c r="L14" s="728" t="s">
        <v>95</v>
      </c>
      <c r="M14" s="728" t="s">
        <v>425</v>
      </c>
      <c r="N14" s="728"/>
      <c r="O14" s="785" t="s">
        <v>534</v>
      </c>
      <c r="P14" s="785"/>
      <c r="Q14" s="785"/>
      <c r="R14" s="785"/>
      <c r="S14" s="785"/>
      <c r="T14" s="785"/>
      <c r="U14" s="728" t="s">
        <v>344</v>
      </c>
      <c r="V14" s="784" t="s">
        <v>278</v>
      </c>
      <c r="W14" s="728"/>
    </row>
    <row r="15" spans="7:34" ht="14.25" customHeight="1">
      <c r="J15" s="86"/>
      <c r="K15" s="86"/>
      <c r="L15" s="728"/>
      <c r="M15" s="728"/>
      <c r="N15" s="728"/>
      <c r="O15" s="251" t="s">
        <v>535</v>
      </c>
      <c r="P15" s="771" t="s">
        <v>274</v>
      </c>
      <c r="Q15" s="771"/>
      <c r="R15" s="738" t="s">
        <v>536</v>
      </c>
      <c r="S15" s="738"/>
      <c r="T15" s="738"/>
      <c r="U15" s="728"/>
      <c r="V15" s="784"/>
      <c r="W15" s="728"/>
    </row>
    <row r="16" spans="7:34" ht="33.75" customHeight="1">
      <c r="J16" s="86"/>
      <c r="K16" s="86"/>
      <c r="L16" s="728"/>
      <c r="M16" s="728"/>
      <c r="N16" s="728"/>
      <c r="O16" s="435" t="s">
        <v>537</v>
      </c>
      <c r="P16" s="436" t="s">
        <v>538</v>
      </c>
      <c r="Q16" s="436" t="s">
        <v>405</v>
      </c>
      <c r="R16" s="437" t="s">
        <v>277</v>
      </c>
      <c r="S16" s="778" t="s">
        <v>276</v>
      </c>
      <c r="T16" s="778"/>
      <c r="U16" s="728"/>
      <c r="V16" s="784"/>
      <c r="W16" s="728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9">
        <f ca="1">OFFSET(S17,0,-1)+1</f>
        <v>7</v>
      </c>
      <c r="T17" s="779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7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3"/>
      <c r="P18" s="753"/>
      <c r="Q18" s="753"/>
      <c r="R18" s="753"/>
      <c r="S18" s="753"/>
      <c r="T18" s="753"/>
      <c r="U18" s="753"/>
      <c r="V18" s="753"/>
      <c r="W18" s="600" t="s">
        <v>544</v>
      </c>
    </row>
    <row r="19" spans="1:35" ht="22.5">
      <c r="A19" s="777"/>
      <c r="B19" s="777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2"/>
      <c r="P19" s="772"/>
      <c r="Q19" s="772"/>
      <c r="R19" s="772"/>
      <c r="S19" s="772"/>
      <c r="T19" s="772"/>
      <c r="U19" s="772"/>
      <c r="V19" s="772"/>
      <c r="W19" s="286" t="s">
        <v>545</v>
      </c>
    </row>
    <row r="20" spans="1:35" ht="45">
      <c r="A20" s="777"/>
      <c r="B20" s="777"/>
      <c r="C20" s="777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2"/>
      <c r="P20" s="772"/>
      <c r="Q20" s="772"/>
      <c r="R20" s="772"/>
      <c r="S20" s="772"/>
      <c r="T20" s="772"/>
      <c r="U20" s="772"/>
      <c r="V20" s="772"/>
      <c r="W20" s="286" t="s">
        <v>683</v>
      </c>
      <c r="AA20" s="317"/>
    </row>
    <row r="21" spans="1:35" ht="33.75">
      <c r="A21" s="777"/>
      <c r="B21" s="777"/>
      <c r="C21" s="777"/>
      <c r="D21" s="777">
        <v>1</v>
      </c>
      <c r="E21" s="342"/>
      <c r="F21" s="342"/>
      <c r="G21" s="342"/>
      <c r="H21" s="342"/>
      <c r="I21" s="770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7"/>
      <c r="P21" s="787"/>
      <c r="Q21" s="787"/>
      <c r="R21" s="787"/>
      <c r="S21" s="787"/>
      <c r="T21" s="787"/>
      <c r="U21" s="787"/>
      <c r="V21" s="787"/>
      <c r="W21" s="286" t="s">
        <v>684</v>
      </c>
      <c r="AA21" s="317"/>
    </row>
    <row r="22" spans="1:35" ht="33.75">
      <c r="A22" s="777"/>
      <c r="B22" s="777"/>
      <c r="C22" s="777"/>
      <c r="D22" s="777"/>
      <c r="E22" s="777">
        <v>1</v>
      </c>
      <c r="F22" s="342"/>
      <c r="G22" s="342"/>
      <c r="H22" s="342"/>
      <c r="I22" s="770"/>
      <c r="J22" s="770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6"/>
      <c r="P22" s="786"/>
      <c r="Q22" s="786"/>
      <c r="R22" s="786"/>
      <c r="S22" s="786"/>
      <c r="T22" s="786"/>
      <c r="U22" s="786"/>
      <c r="V22" s="786"/>
      <c r="W22" s="286" t="s">
        <v>546</v>
      </c>
      <c r="Y22" s="317" t="str">
        <f>strCheckUnique(Z22:Z25)</f>
        <v/>
      </c>
      <c r="AA22" s="317"/>
    </row>
    <row r="23" spans="1:35" ht="66" customHeight="1">
      <c r="A23" s="777"/>
      <c r="B23" s="777"/>
      <c r="C23" s="777"/>
      <c r="D23" s="777"/>
      <c r="E23" s="777"/>
      <c r="F23" s="340">
        <v>1</v>
      </c>
      <c r="G23" s="340"/>
      <c r="H23" s="340"/>
      <c r="I23" s="770"/>
      <c r="J23" s="770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74"/>
      <c r="O23" s="192"/>
      <c r="P23" s="192"/>
      <c r="Q23" s="192"/>
      <c r="R23" s="775"/>
      <c r="S23" s="773" t="s">
        <v>87</v>
      </c>
      <c r="T23" s="775"/>
      <c r="U23" s="773" t="s">
        <v>88</v>
      </c>
      <c r="V23" s="282"/>
      <c r="W23" s="781" t="s">
        <v>547</v>
      </c>
      <c r="X23" s="599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idden="1">
      <c r="A24" s="777"/>
      <c r="B24" s="777"/>
      <c r="C24" s="777"/>
      <c r="D24" s="777"/>
      <c r="E24" s="777"/>
      <c r="F24" s="340"/>
      <c r="G24" s="340"/>
      <c r="H24" s="340"/>
      <c r="I24" s="770"/>
      <c r="J24" s="770"/>
      <c r="K24" s="344"/>
      <c r="L24" s="171"/>
      <c r="M24" s="205"/>
      <c r="N24" s="774"/>
      <c r="O24" s="299"/>
      <c r="P24" s="296"/>
      <c r="Q24" s="297" t="str">
        <f>R23 &amp; "-" &amp; T23</f>
        <v>-</v>
      </c>
      <c r="R24" s="775"/>
      <c r="S24" s="773"/>
      <c r="T24" s="776"/>
      <c r="U24" s="773"/>
      <c r="V24" s="282"/>
      <c r="W24" s="782"/>
      <c r="AA24" s="317"/>
    </row>
    <row r="25" spans="1:35" customFormat="1" ht="15" customHeight="1">
      <c r="A25" s="777"/>
      <c r="B25" s="777"/>
      <c r="C25" s="777"/>
      <c r="D25" s="777"/>
      <c r="E25" s="777"/>
      <c r="F25" s="340"/>
      <c r="G25" s="340"/>
      <c r="H25" s="340"/>
      <c r="I25" s="770"/>
      <c r="J25" s="770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83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77"/>
      <c r="B26" s="777"/>
      <c r="C26" s="777"/>
      <c r="D26" s="777"/>
      <c r="E26" s="340"/>
      <c r="F26" s="342"/>
      <c r="G26" s="342"/>
      <c r="H26" s="342"/>
      <c r="I26" s="770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77"/>
      <c r="B27" s="777"/>
      <c r="C27" s="777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77"/>
      <c r="B28" s="777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77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3" t="s">
        <v>707</v>
      </c>
      <c r="N32" s="763"/>
      <c r="O32" s="763"/>
      <c r="P32" s="763"/>
      <c r="Q32" s="763"/>
      <c r="R32" s="763"/>
      <c r="S32" s="763"/>
      <c r="T32" s="763"/>
      <c r="U32" s="763"/>
      <c r="V32" s="763"/>
    </row>
  </sheetData>
  <sheetProtection password="FA9C" sheet="1" objects="1" scenarios="1" formatColumns="0" formatRows="0"/>
  <dataConsolidate leftLabels="1"/>
  <mergeCells count="38"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  <mergeCell ref="O8:V8"/>
    <mergeCell ref="O9:V9"/>
    <mergeCell ref="L5:U5"/>
    <mergeCell ref="L11:M11"/>
    <mergeCell ref="O10:V10"/>
    <mergeCell ref="O7:V7"/>
    <mergeCell ref="O12:U12"/>
    <mergeCell ref="S16:T16"/>
    <mergeCell ref="O19:V19"/>
    <mergeCell ref="O18:V18"/>
    <mergeCell ref="S17:T17"/>
    <mergeCell ref="U14:U16"/>
    <mergeCell ref="A18:A29"/>
    <mergeCell ref="B19:B28"/>
    <mergeCell ref="C20:C27"/>
    <mergeCell ref="D21:D26"/>
    <mergeCell ref="I21:I26"/>
    <mergeCell ref="E22:E25"/>
    <mergeCell ref="J22:J25"/>
    <mergeCell ref="P15:Q15"/>
    <mergeCell ref="O20:V20"/>
    <mergeCell ref="M32:V32"/>
    <mergeCell ref="S23:S24"/>
    <mergeCell ref="U23:U24"/>
    <mergeCell ref="N23:N24"/>
    <mergeCell ref="T23:T24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6:W10 O21:V21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64" t="s">
        <v>567</v>
      </c>
      <c r="G2" s="765"/>
      <c r="H2" s="766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8" t="s">
        <v>510</v>
      </c>
      <c r="G4" s="728"/>
      <c r="H4" s="728"/>
      <c r="I4" s="767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27.12.2018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8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8"/>
      <c r="B9" s="319"/>
      <c r="C9" s="319"/>
      <c r="D9" s="319"/>
      <c r="F9" s="469" t="str">
        <f>"3." &amp;mergeValue(A9)</f>
        <v>3.1</v>
      </c>
      <c r="G9" s="554" t="s">
        <v>571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8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8"/>
      <c r="B11" s="768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Орловская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8"/>
      <c r="B12" s="768"/>
      <c r="C12" s="768">
        <v>1</v>
      </c>
      <c r="D12" s="479"/>
      <c r="F12" s="469" t="str">
        <f>"4."&amp;mergeValue(A12) &amp;"."&amp;mergeValue(B12)&amp;"."&amp;mergeValue(C12)</f>
        <v>4.1.1.1</v>
      </c>
      <c r="G12" s="476" t="s">
        <v>573</v>
      </c>
      <c r="H12" s="454"/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8"/>
      <c r="B13" s="768"/>
      <c r="C13" s="768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/>
      <c r="I13" s="769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8"/>
      <c r="B14" s="768"/>
      <c r="C14" s="768"/>
      <c r="D14" s="479"/>
      <c r="F14" s="473"/>
      <c r="G14" s="163" t="s">
        <v>4</v>
      </c>
      <c r="H14" s="478"/>
      <c r="I14" s="769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8"/>
      <c r="B15" s="768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8"/>
      <c r="B16" s="319"/>
      <c r="C16" s="319"/>
      <c r="D16" s="319"/>
      <c r="F16" s="473"/>
      <c r="G16" s="177" t="s">
        <v>582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581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3" t="s">
        <v>680</v>
      </c>
      <c r="H19" s="763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608</vt:i4>
      </vt:variant>
    </vt:vector>
  </HeadingPairs>
  <TitlesOfParts>
    <vt:vector size="620" baseType="lpstr">
      <vt:lpstr>Инструкция</vt:lpstr>
      <vt:lpstr>Титульный</vt:lpstr>
      <vt:lpstr>Территории</vt:lpstr>
      <vt:lpstr>Перечень тарифов</vt:lpstr>
      <vt:lpstr>Форма 1.0.1 | Т-пит</vt:lpstr>
      <vt:lpstr>Форма 2.2 | Т-пит</vt:lpstr>
      <vt:lpstr>Форма 1.0.1 | Форма 2.11</vt:lpstr>
      <vt:lpstr>Форма 2.11</vt:lpstr>
      <vt:lpstr>Форма 1.0.1 | Форма 2.12</vt:lpstr>
      <vt:lpstr>Форма 2.12</vt:lpstr>
      <vt:lpstr>Комментарии</vt:lpstr>
      <vt:lpstr>Проверка</vt:lpstr>
      <vt:lpstr>activity</vt:lpstr>
      <vt:lpstr>add_CS_List05_1</vt:lpstr>
      <vt:lpstr>add_CS_List05_10</vt:lpstr>
      <vt:lpstr>add_CS_List05_2</vt:lpstr>
      <vt:lpstr>add_CS_List05_3</vt:lpstr>
      <vt:lpstr>add_CS_List05_9</vt:lpstr>
      <vt:lpstr>add_CT_1</vt:lpstr>
      <vt:lpstr>add_CT_10</vt:lpstr>
      <vt:lpstr>add_CT_2</vt:lpstr>
      <vt:lpstr>add_CT_3</vt:lpstr>
      <vt:lpstr>add_CT_9</vt:lpstr>
      <vt:lpstr>add_MO_1</vt:lpstr>
      <vt:lpstr>add_MO_10</vt:lpstr>
      <vt:lpstr>add_MO_2</vt:lpstr>
      <vt:lpstr>add_MO_3</vt:lpstr>
      <vt:lpstr>add_MO_9</vt:lpstr>
      <vt:lpstr>add_MO_List05_1</vt:lpstr>
      <vt:lpstr>add_MO_List05_10</vt:lpstr>
      <vt:lpstr>add_MO_List05_2</vt:lpstr>
      <vt:lpstr>add_MO_List05_3</vt:lpstr>
      <vt:lpstr>add_MO_List05_9</vt:lpstr>
      <vt:lpstr>add_MR_List05_1</vt:lpstr>
      <vt:lpstr>add_MR_List05_10</vt:lpstr>
      <vt:lpstr>add_MR_List05_2</vt:lpstr>
      <vt:lpstr>add_MR_List05_3</vt:lpstr>
      <vt:lpstr>add_MR_List05_9</vt:lpstr>
      <vt:lpstr>add_Rate_1</vt:lpstr>
      <vt:lpstr>add_Rate_10</vt:lpstr>
      <vt:lpstr>add_Rate_2</vt:lpstr>
      <vt:lpstr>add_Rate_3</vt:lpstr>
      <vt:lpstr>add_Rate_9</vt:lpstr>
      <vt:lpstr>add_TER_List05_1</vt:lpstr>
      <vt:lpstr>add_TER_List05_10</vt:lpstr>
      <vt:lpstr>add_TER_List05_2</vt:lpstr>
      <vt:lpstr>add_TER_List05_3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User</cp:lastModifiedBy>
  <cp:lastPrinted>2013-08-29T08:11:20Z</cp:lastPrinted>
  <dcterms:created xsi:type="dcterms:W3CDTF">2004-05-21T07:18:45Z</dcterms:created>
  <dcterms:modified xsi:type="dcterms:W3CDTF">2018-12-30T15:59:38Z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